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5" i="1" l="1"/>
  <c r="K145" i="1"/>
  <c r="J145" i="1"/>
  <c r="I145" i="1"/>
  <c r="P42" i="1"/>
  <c r="E158" i="1"/>
  <c r="D129" i="1" l="1"/>
  <c r="Q87" i="1" l="1"/>
  <c r="Q86" i="1"/>
  <c r="Q85" i="1"/>
  <c r="Q84" i="1"/>
  <c r="Q83" i="1"/>
  <c r="Q82" i="1"/>
  <c r="Q81" i="1"/>
  <c r="Q80" i="1"/>
  <c r="Q79" i="1"/>
  <c r="Q78" i="1"/>
  <c r="Q77" i="1"/>
  <c r="Q76" i="1"/>
  <c r="K59" i="1"/>
  <c r="K67" i="1"/>
  <c r="K66" i="1"/>
  <c r="K65" i="1"/>
  <c r="K64" i="1"/>
  <c r="K63" i="1"/>
  <c r="K62" i="1"/>
  <c r="K61" i="1"/>
  <c r="K60" i="1"/>
  <c r="K58" i="1"/>
  <c r="K57" i="1"/>
  <c r="K56" i="1"/>
  <c r="C68" i="1"/>
  <c r="F156" i="1" l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E157" i="1"/>
  <c r="D157" i="1"/>
  <c r="C157" i="1"/>
  <c r="B157" i="1"/>
  <c r="E101" i="1"/>
  <c r="F101" i="1" s="1"/>
  <c r="M87" i="1"/>
  <c r="M86" i="1"/>
  <c r="M85" i="1"/>
  <c r="M84" i="1"/>
  <c r="M83" i="1"/>
  <c r="M82" i="1"/>
  <c r="M81" i="1"/>
  <c r="M80" i="1"/>
  <c r="M79" i="1"/>
  <c r="M78" i="1"/>
  <c r="M77" i="1"/>
  <c r="M76" i="1"/>
  <c r="L87" i="1"/>
  <c r="L86" i="1"/>
  <c r="L85" i="1"/>
  <c r="L84" i="1"/>
  <c r="L83" i="1"/>
  <c r="L82" i="1"/>
  <c r="L81" i="1"/>
  <c r="L80" i="1"/>
  <c r="L79" i="1"/>
  <c r="L78" i="1"/>
  <c r="L77" i="1"/>
  <c r="L76" i="1"/>
  <c r="I67" i="1"/>
  <c r="I66" i="1"/>
  <c r="I65" i="1"/>
  <c r="I64" i="1"/>
  <c r="I63" i="1"/>
  <c r="I62" i="1"/>
  <c r="I61" i="1"/>
  <c r="I60" i="1"/>
  <c r="I59" i="1"/>
  <c r="I58" i="1"/>
  <c r="I57" i="1"/>
  <c r="I56" i="1"/>
  <c r="H67" i="1"/>
  <c r="H66" i="1"/>
  <c r="H65" i="1"/>
  <c r="H64" i="1"/>
  <c r="H63" i="1"/>
  <c r="H62" i="1"/>
  <c r="H61" i="1"/>
  <c r="H60" i="1"/>
  <c r="H59" i="1"/>
  <c r="H58" i="1"/>
  <c r="H57" i="1"/>
  <c r="H56" i="1"/>
  <c r="D67" i="1"/>
  <c r="D66" i="1"/>
  <c r="D65" i="1"/>
  <c r="D64" i="1"/>
  <c r="D63" i="1"/>
  <c r="D62" i="1"/>
  <c r="D61" i="1"/>
  <c r="D60" i="1"/>
  <c r="D59" i="1"/>
  <c r="D58" i="1"/>
  <c r="D57" i="1"/>
  <c r="D56" i="1"/>
  <c r="B68" i="1"/>
  <c r="B70" i="1" s="1"/>
  <c r="G67" i="1"/>
  <c r="G66" i="1"/>
  <c r="G65" i="1"/>
  <c r="G64" i="1"/>
  <c r="G63" i="1"/>
  <c r="G62" i="1"/>
  <c r="G61" i="1"/>
  <c r="G60" i="1"/>
  <c r="G59" i="1"/>
  <c r="G58" i="1"/>
  <c r="G57" i="1"/>
  <c r="G56" i="1"/>
  <c r="F68" i="1"/>
  <c r="E68" i="1"/>
  <c r="G70" i="1" s="1"/>
  <c r="D110" i="1"/>
  <c r="D109" i="1"/>
  <c r="D108" i="1"/>
  <c r="D107" i="1"/>
  <c r="E107" i="1" s="1"/>
  <c r="F107" i="1" s="1"/>
  <c r="D106" i="1"/>
  <c r="D105" i="1"/>
  <c r="E105" i="1" s="1"/>
  <c r="F105" i="1" s="1"/>
  <c r="D104" i="1"/>
  <c r="D103" i="1"/>
  <c r="E103" i="1" s="1"/>
  <c r="F103" i="1" s="1"/>
  <c r="D102" i="1"/>
  <c r="D101" i="1"/>
  <c r="D100" i="1"/>
  <c r="D99" i="1"/>
  <c r="M99" i="1" s="1"/>
  <c r="I111" i="1"/>
  <c r="H111" i="1"/>
  <c r="J110" i="1"/>
  <c r="M110" i="1" s="1"/>
  <c r="J109" i="1"/>
  <c r="M109" i="1" s="1"/>
  <c r="J108" i="1"/>
  <c r="J107" i="1"/>
  <c r="K132" i="1" s="1"/>
  <c r="L132" i="1" s="1"/>
  <c r="J106" i="1"/>
  <c r="M106" i="1" s="1"/>
  <c r="J105" i="1"/>
  <c r="M105" i="1" s="1"/>
  <c r="J104" i="1"/>
  <c r="J103" i="1"/>
  <c r="K128" i="1" s="1"/>
  <c r="L128" i="1" s="1"/>
  <c r="J102" i="1"/>
  <c r="M102" i="1" s="1"/>
  <c r="J101" i="1"/>
  <c r="M101" i="1" s="1"/>
  <c r="J100" i="1"/>
  <c r="J99" i="1"/>
  <c r="I136" i="1"/>
  <c r="H136" i="1"/>
  <c r="C136" i="1"/>
  <c r="B136" i="1"/>
  <c r="J135" i="1"/>
  <c r="D135" i="1"/>
  <c r="J134" i="1"/>
  <c r="D134" i="1"/>
  <c r="J133" i="1"/>
  <c r="D133" i="1"/>
  <c r="J132" i="1"/>
  <c r="D132" i="1"/>
  <c r="N132" i="1" s="1"/>
  <c r="J131" i="1"/>
  <c r="D131" i="1"/>
  <c r="E131" i="1" s="1"/>
  <c r="F131" i="1" s="1"/>
  <c r="J130" i="1"/>
  <c r="D130" i="1"/>
  <c r="J129" i="1"/>
  <c r="J128" i="1"/>
  <c r="D128" i="1"/>
  <c r="J127" i="1"/>
  <c r="D127" i="1"/>
  <c r="J126" i="1"/>
  <c r="K126" i="1" s="1"/>
  <c r="L126" i="1" s="1"/>
  <c r="J125" i="1"/>
  <c r="D125" i="1"/>
  <c r="J124" i="1"/>
  <c r="D124" i="1"/>
  <c r="H88" i="1"/>
  <c r="G88" i="1"/>
  <c r="I87" i="1"/>
  <c r="I86" i="1"/>
  <c r="I85" i="1"/>
  <c r="I84" i="1"/>
  <c r="I83" i="1"/>
  <c r="I82" i="1"/>
  <c r="I81" i="1"/>
  <c r="J81" i="1" s="1"/>
  <c r="K81" i="1" s="1"/>
  <c r="I80" i="1"/>
  <c r="I79" i="1"/>
  <c r="I78" i="1"/>
  <c r="I77" i="1"/>
  <c r="J77" i="1" s="1"/>
  <c r="K77" i="1" s="1"/>
  <c r="I76" i="1"/>
  <c r="D87" i="1"/>
  <c r="E87" i="1" s="1"/>
  <c r="F87" i="1" s="1"/>
  <c r="D86" i="1"/>
  <c r="E86" i="1" s="1"/>
  <c r="F86" i="1" s="1"/>
  <c r="D85" i="1"/>
  <c r="N85" i="1" s="1"/>
  <c r="D84" i="1"/>
  <c r="D83" i="1"/>
  <c r="E83" i="1" s="1"/>
  <c r="F83" i="1" s="1"/>
  <c r="D82" i="1"/>
  <c r="E82" i="1" s="1"/>
  <c r="F82" i="1" s="1"/>
  <c r="D81" i="1"/>
  <c r="N81" i="1" s="1"/>
  <c r="D80" i="1"/>
  <c r="D79" i="1"/>
  <c r="E79" i="1" s="1"/>
  <c r="F79" i="1" s="1"/>
  <c r="D78" i="1"/>
  <c r="E78" i="1" s="1"/>
  <c r="F78" i="1" s="1"/>
  <c r="D77" i="1"/>
  <c r="N77" i="1" s="1"/>
  <c r="D76" i="1"/>
  <c r="C88" i="1"/>
  <c r="C90" i="1" s="1"/>
  <c r="B88" i="1"/>
  <c r="C111" i="1"/>
  <c r="I115" i="1" s="1"/>
  <c r="B111" i="1"/>
  <c r="H115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J8" i="1"/>
  <c r="K8" i="1" s="1"/>
  <c r="J7" i="1"/>
  <c r="K7" i="1" s="1"/>
  <c r="J6" i="1"/>
  <c r="K6" i="1" s="1"/>
  <c r="J5" i="1"/>
  <c r="K5" i="1" s="1"/>
  <c r="G5" i="1"/>
  <c r="F49" i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D12" i="1"/>
  <c r="E12" i="1" s="1"/>
  <c r="D11" i="1"/>
  <c r="E11" i="1" s="1"/>
  <c r="D10" i="1"/>
  <c r="E10" i="1" s="1"/>
  <c r="D9" i="1"/>
  <c r="E9" i="1" s="1"/>
  <c r="D8" i="1"/>
  <c r="E8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D32" i="1"/>
  <c r="E32" i="1" s="1"/>
  <c r="D31" i="1"/>
  <c r="E31" i="1" s="1"/>
  <c r="D7" i="1"/>
  <c r="E7" i="1" s="1"/>
  <c r="D6" i="1"/>
  <c r="D5" i="1"/>
  <c r="E5" i="1" s="1"/>
  <c r="N5" i="1"/>
  <c r="O5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8" i="1"/>
  <c r="O8" i="1" s="1"/>
  <c r="N6" i="1"/>
  <c r="O6" i="1" s="1"/>
  <c r="C49" i="1"/>
  <c r="B49" i="1"/>
  <c r="I49" i="1"/>
  <c r="P48" i="1" s="1"/>
  <c r="N7" i="1"/>
  <c r="O7" i="1" s="1"/>
  <c r="N10" i="1"/>
  <c r="O10" i="1" s="1"/>
  <c r="N9" i="1"/>
  <c r="O9" i="1" s="1"/>
  <c r="F157" i="1" l="1"/>
  <c r="G157" i="1" s="1"/>
  <c r="J56" i="1"/>
  <c r="J76" i="1"/>
  <c r="K76" i="1" s="1"/>
  <c r="J80" i="1"/>
  <c r="K80" i="1" s="1"/>
  <c r="J84" i="1"/>
  <c r="K84" i="1" s="1"/>
  <c r="J85" i="1"/>
  <c r="K85" i="1" s="1"/>
  <c r="K134" i="1"/>
  <c r="L134" i="1" s="1"/>
  <c r="K130" i="1"/>
  <c r="L130" i="1" s="1"/>
  <c r="P7" i="1"/>
  <c r="P15" i="1"/>
  <c r="P18" i="1"/>
  <c r="P23" i="1"/>
  <c r="P28" i="1"/>
  <c r="P32" i="1"/>
  <c r="P36" i="1"/>
  <c r="P40" i="1"/>
  <c r="P45" i="1"/>
  <c r="P44" i="1"/>
  <c r="E76" i="1"/>
  <c r="F76" i="1" s="1"/>
  <c r="E80" i="1"/>
  <c r="F80" i="1" s="1"/>
  <c r="E84" i="1"/>
  <c r="F84" i="1" s="1"/>
  <c r="N129" i="1"/>
  <c r="N133" i="1"/>
  <c r="E100" i="1"/>
  <c r="F100" i="1" s="1"/>
  <c r="E104" i="1"/>
  <c r="F104" i="1" s="1"/>
  <c r="E108" i="1"/>
  <c r="F108" i="1" s="1"/>
  <c r="J79" i="1"/>
  <c r="K79" i="1" s="1"/>
  <c r="J83" i="1"/>
  <c r="K83" i="1" s="1"/>
  <c r="J87" i="1"/>
  <c r="K87" i="1" s="1"/>
  <c r="J57" i="1"/>
  <c r="O77" i="1" s="1"/>
  <c r="P77" i="1" s="1"/>
  <c r="J61" i="1"/>
  <c r="O81" i="1" s="1"/>
  <c r="P81" i="1" s="1"/>
  <c r="J65" i="1"/>
  <c r="O85" i="1" s="1"/>
  <c r="P85" i="1" s="1"/>
  <c r="I68" i="1"/>
  <c r="L88" i="1"/>
  <c r="M88" i="1"/>
  <c r="L90" i="1" s="1"/>
  <c r="P8" i="1"/>
  <c r="P12" i="1"/>
  <c r="P16" i="1"/>
  <c r="P20" i="1"/>
  <c r="P25" i="1"/>
  <c r="P29" i="1"/>
  <c r="P33" i="1"/>
  <c r="P37" i="1"/>
  <c r="P41" i="1"/>
  <c r="P46" i="1"/>
  <c r="P24" i="1"/>
  <c r="K124" i="1"/>
  <c r="L124" i="1" s="1"/>
  <c r="E130" i="1"/>
  <c r="F130" i="1" s="1"/>
  <c r="E134" i="1"/>
  <c r="F134" i="1" s="1"/>
  <c r="E109" i="1"/>
  <c r="F109" i="1" s="1"/>
  <c r="E127" i="1"/>
  <c r="F127" i="1" s="1"/>
  <c r="P5" i="1"/>
  <c r="P9" i="1"/>
  <c r="P13" i="1"/>
  <c r="P17" i="1"/>
  <c r="P21" i="1"/>
  <c r="P26" i="1"/>
  <c r="P30" i="1"/>
  <c r="P34" i="1"/>
  <c r="P38" i="1"/>
  <c r="P47" i="1"/>
  <c r="P11" i="1"/>
  <c r="N134" i="1"/>
  <c r="K125" i="1"/>
  <c r="L125" i="1" s="1"/>
  <c r="K129" i="1"/>
  <c r="L129" i="1" s="1"/>
  <c r="K133" i="1"/>
  <c r="L133" i="1" s="1"/>
  <c r="E102" i="1"/>
  <c r="F102" i="1" s="1"/>
  <c r="E106" i="1"/>
  <c r="F106" i="1" s="1"/>
  <c r="E135" i="1"/>
  <c r="F135" i="1" s="1"/>
  <c r="P6" i="1"/>
  <c r="P10" i="1"/>
  <c r="P14" i="1"/>
  <c r="P19" i="1"/>
  <c r="P22" i="1"/>
  <c r="P27" i="1"/>
  <c r="P31" i="1"/>
  <c r="P35" i="1"/>
  <c r="P39" i="1"/>
  <c r="P43" i="1"/>
  <c r="H68" i="1"/>
  <c r="K103" i="1"/>
  <c r="L103" i="1" s="1"/>
  <c r="G68" i="1"/>
  <c r="G71" i="1" s="1"/>
  <c r="J58" i="1"/>
  <c r="J62" i="1"/>
  <c r="J66" i="1"/>
  <c r="E110" i="1"/>
  <c r="F110" i="1" s="1"/>
  <c r="K100" i="1"/>
  <c r="L100" i="1" s="1"/>
  <c r="K104" i="1"/>
  <c r="L104" i="1" s="1"/>
  <c r="K108" i="1"/>
  <c r="L108" i="1" s="1"/>
  <c r="E124" i="1"/>
  <c r="F124" i="1" s="1"/>
  <c r="E128" i="1"/>
  <c r="F128" i="1" s="1"/>
  <c r="E132" i="1"/>
  <c r="F132" i="1" s="1"/>
  <c r="K127" i="1"/>
  <c r="L127" i="1" s="1"/>
  <c r="K131" i="1"/>
  <c r="L131" i="1" s="1"/>
  <c r="K135" i="1"/>
  <c r="L135" i="1" s="1"/>
  <c r="K99" i="1"/>
  <c r="L99" i="1" s="1"/>
  <c r="K107" i="1"/>
  <c r="L107" i="1" s="1"/>
  <c r="J59" i="1"/>
  <c r="J63" i="1"/>
  <c r="J67" i="1"/>
  <c r="E99" i="1"/>
  <c r="F99" i="1" s="1"/>
  <c r="K101" i="1"/>
  <c r="L101" i="1" s="1"/>
  <c r="K105" i="1"/>
  <c r="L105" i="1" s="1"/>
  <c r="K109" i="1"/>
  <c r="L109" i="1" s="1"/>
  <c r="E125" i="1"/>
  <c r="E129" i="1"/>
  <c r="F129" i="1" s="1"/>
  <c r="E133" i="1"/>
  <c r="F133" i="1" s="1"/>
  <c r="J78" i="1"/>
  <c r="K78" i="1" s="1"/>
  <c r="J82" i="1"/>
  <c r="K82" i="1" s="1"/>
  <c r="J86" i="1"/>
  <c r="K86" i="1" s="1"/>
  <c r="J60" i="1"/>
  <c r="J64" i="1"/>
  <c r="K102" i="1"/>
  <c r="L102" i="1" s="1"/>
  <c r="K106" i="1"/>
  <c r="L106" i="1" s="1"/>
  <c r="K110" i="1"/>
  <c r="L110" i="1" s="1"/>
  <c r="N125" i="1"/>
  <c r="D136" i="1"/>
  <c r="G124" i="1" s="1"/>
  <c r="E81" i="1"/>
  <c r="F81" i="1" s="1"/>
  <c r="E85" i="1"/>
  <c r="F85" i="1" s="1"/>
  <c r="E77" i="1"/>
  <c r="F77" i="1" s="1"/>
  <c r="G90" i="1"/>
  <c r="D68" i="1"/>
  <c r="B71" i="1" s="1"/>
  <c r="D126" i="1"/>
  <c r="M100" i="1"/>
  <c r="M103" i="1"/>
  <c r="M107" i="1"/>
  <c r="M104" i="1"/>
  <c r="M108" i="1"/>
  <c r="H116" i="1"/>
  <c r="N83" i="1"/>
  <c r="N49" i="1"/>
  <c r="O49" i="1" s="1"/>
  <c r="G49" i="1"/>
  <c r="H49" i="1" s="1"/>
  <c r="K9" i="1"/>
  <c r="N78" i="1"/>
  <c r="N82" i="1"/>
  <c r="N86" i="1"/>
  <c r="N128" i="1"/>
  <c r="N135" i="1"/>
  <c r="O135" i="1" s="1"/>
  <c r="P135" i="1" s="1"/>
  <c r="H137" i="1"/>
  <c r="C112" i="1"/>
  <c r="N79" i="1"/>
  <c r="E6" i="1"/>
  <c r="D88" i="1"/>
  <c r="C91" i="1" s="1"/>
  <c r="N76" i="1"/>
  <c r="O76" i="1" s="1"/>
  <c r="P76" i="1" s="1"/>
  <c r="N80" i="1"/>
  <c r="N84" i="1"/>
  <c r="N127" i="1"/>
  <c r="N130" i="1"/>
  <c r="J111" i="1"/>
  <c r="H112" i="1"/>
  <c r="N87" i="1"/>
  <c r="N131" i="1"/>
  <c r="O131" i="1" s="1"/>
  <c r="P131" i="1" s="1"/>
  <c r="H140" i="1"/>
  <c r="J136" i="1"/>
  <c r="M127" i="1" s="1"/>
  <c r="I140" i="1"/>
  <c r="N124" i="1"/>
  <c r="B137" i="1"/>
  <c r="L49" i="1"/>
  <c r="M49" i="1" s="1"/>
  <c r="H5" i="1"/>
  <c r="I88" i="1"/>
  <c r="J49" i="1"/>
  <c r="K49" i="1" s="1"/>
  <c r="D111" i="1"/>
  <c r="D49" i="1"/>
  <c r="E49" i="1" s="1"/>
  <c r="B138" i="1" l="1"/>
  <c r="G132" i="1"/>
  <c r="K70" i="1"/>
  <c r="O87" i="1"/>
  <c r="P87" i="1" s="1"/>
  <c r="O84" i="1"/>
  <c r="P84" i="1" s="1"/>
  <c r="O80" i="1"/>
  <c r="P80" i="1" s="1"/>
  <c r="O79" i="1"/>
  <c r="P79" i="1" s="1"/>
  <c r="J68" i="1"/>
  <c r="K71" i="1" s="1"/>
  <c r="G127" i="1"/>
  <c r="G128" i="1"/>
  <c r="O130" i="1"/>
  <c r="P130" i="1" s="1"/>
  <c r="M131" i="1"/>
  <c r="N126" i="1"/>
  <c r="G126" i="1"/>
  <c r="O124" i="1"/>
  <c r="P124" i="1" s="1"/>
  <c r="M132" i="1"/>
  <c r="G134" i="1"/>
  <c r="M125" i="1"/>
  <c r="H138" i="1"/>
  <c r="M134" i="1"/>
  <c r="M130" i="1"/>
  <c r="M126" i="1"/>
  <c r="O83" i="1"/>
  <c r="P83" i="1" s="1"/>
  <c r="N99" i="1"/>
  <c r="O99" i="1" s="1"/>
  <c r="N110" i="1"/>
  <c r="O110" i="1" s="1"/>
  <c r="M133" i="1"/>
  <c r="G131" i="1"/>
  <c r="O127" i="1"/>
  <c r="P127" i="1" s="1"/>
  <c r="M128" i="1"/>
  <c r="G129" i="1"/>
  <c r="G135" i="1"/>
  <c r="M129" i="1"/>
  <c r="E126" i="1"/>
  <c r="F126" i="1" s="1"/>
  <c r="O134" i="1"/>
  <c r="P134" i="1" s="1"/>
  <c r="G133" i="1"/>
  <c r="G130" i="1"/>
  <c r="M135" i="1"/>
  <c r="M124" i="1"/>
  <c r="O78" i="1"/>
  <c r="P78" i="1" s="1"/>
  <c r="N101" i="1"/>
  <c r="O101" i="1" s="1"/>
  <c r="O128" i="1"/>
  <c r="P128" i="1" s="1"/>
  <c r="N103" i="1"/>
  <c r="O103" i="1" s="1"/>
  <c r="N106" i="1"/>
  <c r="O106" i="1" s="1"/>
  <c r="O132" i="1"/>
  <c r="P132" i="1" s="1"/>
  <c r="N107" i="1"/>
  <c r="O107" i="1" s="1"/>
  <c r="O86" i="1"/>
  <c r="P86" i="1" s="1"/>
  <c r="N109" i="1"/>
  <c r="O109" i="1" s="1"/>
  <c r="N108" i="1"/>
  <c r="O108" i="1" s="1"/>
  <c r="O133" i="1"/>
  <c r="P133" i="1" s="1"/>
  <c r="N100" i="1"/>
  <c r="O100" i="1" s="1"/>
  <c r="O125" i="1"/>
  <c r="P125" i="1" s="1"/>
  <c r="N102" i="1"/>
  <c r="O102" i="1" s="1"/>
  <c r="H113" i="1"/>
  <c r="K136" i="1"/>
  <c r="L136" i="1" s="1"/>
  <c r="K111" i="1"/>
  <c r="L111" i="1" s="1"/>
  <c r="C113" i="1"/>
  <c r="E111" i="1"/>
  <c r="F111" i="1" s="1"/>
  <c r="E136" i="1"/>
  <c r="F136" i="1" s="1"/>
  <c r="O82" i="1"/>
  <c r="P82" i="1" s="1"/>
  <c r="N105" i="1"/>
  <c r="O105" i="1" s="1"/>
  <c r="N104" i="1"/>
  <c r="O104" i="1" s="1"/>
  <c r="O129" i="1"/>
  <c r="P129" i="1" s="1"/>
  <c r="F125" i="1"/>
  <c r="G125" i="1"/>
  <c r="G91" i="1"/>
  <c r="J88" i="1"/>
  <c r="K88" i="1" s="1"/>
  <c r="E88" i="1"/>
  <c r="F88" i="1" s="1"/>
  <c r="N88" i="1"/>
  <c r="M111" i="1"/>
  <c r="H141" i="1"/>
  <c r="N136" i="1"/>
  <c r="Q130" i="1" s="1"/>
  <c r="P110" i="1" l="1"/>
  <c r="P106" i="1"/>
  <c r="P102" i="1"/>
  <c r="P107" i="1"/>
  <c r="P103" i="1"/>
  <c r="P109" i="1"/>
  <c r="P105" i="1"/>
  <c r="P101" i="1"/>
  <c r="P108" i="1"/>
  <c r="P104" i="1"/>
  <c r="P100" i="1"/>
  <c r="P99" i="1"/>
  <c r="Q125" i="1"/>
  <c r="Q134" i="1"/>
  <c r="Q131" i="1"/>
  <c r="Q126" i="1"/>
  <c r="O126" i="1"/>
  <c r="P126" i="1" s="1"/>
  <c r="Q129" i="1"/>
  <c r="XFD129" i="1" s="1"/>
  <c r="Q127" i="1"/>
  <c r="H142" i="1"/>
  <c r="Q132" i="1"/>
  <c r="Q133" i="1"/>
  <c r="Q128" i="1"/>
  <c r="Q135" i="1"/>
  <c r="Q124" i="1"/>
  <c r="H117" i="1"/>
  <c r="O136" i="1"/>
  <c r="P136" i="1" s="1"/>
  <c r="N111" i="1"/>
  <c r="O111" i="1" s="1"/>
  <c r="O88" i="1"/>
  <c r="P88" i="1" s="1"/>
  <c r="L91" i="1"/>
</calcChain>
</file>

<file path=xl/sharedStrings.xml><?xml version="1.0" encoding="utf-8"?>
<sst xmlns="http://schemas.openxmlformats.org/spreadsheetml/2006/main" count="237" uniqueCount="143">
  <si>
    <t>JAK SIĘ ZMIENIA DEMOGRAFIA PIASECZNA</t>
  </si>
  <si>
    <t xml:space="preserve">Miejscowość </t>
  </si>
  <si>
    <t>Antoninów</t>
  </si>
  <si>
    <t>Baszkówka</t>
  </si>
  <si>
    <t>Bąkówka</t>
  </si>
  <si>
    <t>Bobrowiec</t>
  </si>
  <si>
    <t xml:space="preserve">Bogatki </t>
  </si>
  <si>
    <t>Chojnów</t>
  </si>
  <si>
    <t>Liczba mieszkańców zameldowanych na pobyt stały i czasowy</t>
  </si>
  <si>
    <t>Chylice</t>
  </si>
  <si>
    <t>Chyliczki</t>
  </si>
  <si>
    <t>Głosków</t>
  </si>
  <si>
    <t>Głosków Letnisko</t>
  </si>
  <si>
    <t>Głosków Osada</t>
  </si>
  <si>
    <t>Gołków</t>
  </si>
  <si>
    <t>Grochowa</t>
  </si>
  <si>
    <t>Jastrzębie</t>
  </si>
  <si>
    <t>Jazgarzew</t>
  </si>
  <si>
    <t>Jesówka</t>
  </si>
  <si>
    <t>Józefosław</t>
  </si>
  <si>
    <t>Julianów</t>
  </si>
  <si>
    <t>Kamionka</t>
  </si>
  <si>
    <t>Kuleszówka</t>
  </si>
  <si>
    <t>Łbiska</t>
  </si>
  <si>
    <t>Mieszkowo</t>
  </si>
  <si>
    <t>Nowiki</t>
  </si>
  <si>
    <t>Orzeszyn</t>
  </si>
  <si>
    <t>Pęchery</t>
  </si>
  <si>
    <t>Pęchery-Łbiska</t>
  </si>
  <si>
    <t>Pęchery-Łbiska Osada</t>
  </si>
  <si>
    <t>Pilawa</t>
  </si>
  <si>
    <t>Robercin</t>
  </si>
  <si>
    <t>Pólko</t>
  </si>
  <si>
    <t>Runów</t>
  </si>
  <si>
    <t>Runów Osada</t>
  </si>
  <si>
    <t>Siedliska</t>
  </si>
  <si>
    <t>Szczaki</t>
  </si>
  <si>
    <t>Wola Gołkowska</t>
  </si>
  <si>
    <t>Wólka Kozodawka</t>
  </si>
  <si>
    <t>WólkaPęcherska Osada</t>
  </si>
  <si>
    <t>Wólka Pracka</t>
  </si>
  <si>
    <t>Wólka Pracka Osada</t>
  </si>
  <si>
    <t>Zalesie Górne</t>
  </si>
  <si>
    <t xml:space="preserve">Złotokłos </t>
  </si>
  <si>
    <t>Żabieniec</t>
  </si>
  <si>
    <t>na dzień 31.03. 2015</t>
  </si>
  <si>
    <t>na dzień 31.12.2013</t>
  </si>
  <si>
    <t>na dzień 31.12.2011</t>
  </si>
  <si>
    <t>Różnica pomiedzy 2011-2015</t>
  </si>
  <si>
    <t>Róznica %</t>
  </si>
  <si>
    <t>TOTAL</t>
  </si>
  <si>
    <t>Henryków Urocze</t>
  </si>
  <si>
    <t>Piaseczno MIASTO</t>
  </si>
  <si>
    <t>Różnica %</t>
  </si>
  <si>
    <t>Róznica pomiędzy 2013-2015</t>
  </si>
  <si>
    <t>PRZEDZIAŁ WIEKOWY (pobyt stały i czasowy)</t>
  </si>
  <si>
    <t>0-2</t>
  </si>
  <si>
    <t>3</t>
  </si>
  <si>
    <t>4-5</t>
  </si>
  <si>
    <t>6</t>
  </si>
  <si>
    <t>7</t>
  </si>
  <si>
    <t>8-12</t>
  </si>
  <si>
    <t>13-15</t>
  </si>
  <si>
    <t>16-17</t>
  </si>
  <si>
    <t>18</t>
  </si>
  <si>
    <t>19-60</t>
  </si>
  <si>
    <t>61-65</t>
  </si>
  <si>
    <t>pow.65</t>
  </si>
  <si>
    <t>Przedział wiekowy</t>
  </si>
  <si>
    <t>Kobiety Gmina</t>
  </si>
  <si>
    <t>MIASTO + GMINA</t>
  </si>
  <si>
    <t>31.03.2015 Kobiety PIASECZNO MIASTO</t>
  </si>
  <si>
    <t>31.12.2012 Kobiety PIASECZNO MIASTO</t>
  </si>
  <si>
    <t>31.12.2012 Mężczyźni PIASECZNO MIASTO</t>
  </si>
  <si>
    <t>31.12.2012 MIASTO Razem</t>
  </si>
  <si>
    <t>31.12.2012 GMINA Razem</t>
  </si>
  <si>
    <t>31.12.2012 MIASTO + GMINA</t>
  </si>
  <si>
    <t>31.12.2012 Mężczyźni Gmina</t>
  </si>
  <si>
    <t>31.12.2013 Kobiety PIASECZNO MIASTO</t>
  </si>
  <si>
    <t>31.12.2013 Mężczyźni PIASECZNO MIASTO</t>
  </si>
  <si>
    <t>31.12.2013 MIASTO + GMINA</t>
  </si>
  <si>
    <t xml:space="preserve">2012- 2013 Różnica </t>
  </si>
  <si>
    <t>2012 -2013 % Róznica</t>
  </si>
  <si>
    <t>31.03.2015</t>
  </si>
  <si>
    <t>31.03.2015 Mężczyźni PIASECZNO MIASTO</t>
  </si>
  <si>
    <t>31.12.2013 Kobiety Gmina</t>
  </si>
  <si>
    <t>31.12.2013 Mężczyźni Gmina</t>
  </si>
  <si>
    <t>31.12.2013 GMINA RAZEM</t>
  </si>
  <si>
    <t>31.12.2013 MIASTO RAZEM</t>
  </si>
  <si>
    <t>31.03.2015MIASTO RAZEM</t>
  </si>
  <si>
    <t xml:space="preserve">2013- 2015 Różnica </t>
  </si>
  <si>
    <t>2013 -2015 % Róznica</t>
  </si>
  <si>
    <t>31.03.2015 Kobiety Gmina</t>
  </si>
  <si>
    <t>31.03.2015 Mężczyźni Gmina</t>
  </si>
  <si>
    <t>31.03.2015 GMINA RAZEM</t>
  </si>
  <si>
    <t>31.03.2015 MIASTO + GMINA</t>
  </si>
  <si>
    <t>na dzień 31.12.2014</t>
  </si>
  <si>
    <t>Róznica pomiędzy 2011-2013</t>
  </si>
  <si>
    <t>Róznica pomiędzy 2013-2014</t>
  </si>
  <si>
    <t>Róznica pomiędzy 31.13.2014-31.3.2015</t>
  </si>
  <si>
    <t>Kobiety Gmina+Miasto</t>
  </si>
  <si>
    <t>Kobiety Miasto</t>
  </si>
  <si>
    <t>populacji</t>
  </si>
  <si>
    <t>wiecej niż mężczyzn</t>
  </si>
  <si>
    <t>2012- 2013 Różnica %</t>
  </si>
  <si>
    <t>31.12.2014 Kobiety PIASECZNO MIASTO</t>
  </si>
  <si>
    <t>31.12.2014 Mężczyźni PIASECZNO MIASTO</t>
  </si>
  <si>
    <t>31.12.2014 MIASTO RAZEM</t>
  </si>
  <si>
    <t xml:space="preserve">2013- 2014 Różnica </t>
  </si>
  <si>
    <t>2013 -2014 Róznica %</t>
  </si>
  <si>
    <t>31.12.2014 Kobiety Gmina</t>
  </si>
  <si>
    <t>31.12.2014 Mężczyźni Gmina</t>
  </si>
  <si>
    <t>31.12.2014 GMINA RAZEM</t>
  </si>
  <si>
    <t>2013 -2014 % Róznica</t>
  </si>
  <si>
    <t>31.03.2014 MIASTO + GMINA</t>
  </si>
  <si>
    <t>więcej niż mężczyzn</t>
  </si>
  <si>
    <t>więcej niż męzczyzn</t>
  </si>
  <si>
    <r>
      <t>wię</t>
    </r>
    <r>
      <rPr>
        <b/>
        <sz val="11"/>
        <color rgb="FF0070C0"/>
        <rFont val="Calibri"/>
        <family val="2"/>
        <charset val="238"/>
        <scheme val="minor"/>
      </rPr>
      <t>cej niż mężczyzn</t>
    </r>
  </si>
  <si>
    <t>poplulacji</t>
  </si>
  <si>
    <t>31.12.2012 Kobiety GMINA</t>
  </si>
  <si>
    <t>więcej kobiet</t>
  </si>
  <si>
    <t>31.12.2012 Kobiety MIASTO + GMINA</t>
  </si>
  <si>
    <t>31.12.2012 Mężczyźni MIASTO + GMINA</t>
  </si>
  <si>
    <t>31.12.2013 Kobiety MIASTO + GMINA</t>
  </si>
  <si>
    <t>31.12.2013 Mężczyźni MIASTO + GMINA</t>
  </si>
  <si>
    <t>Kobiety Miasto + Gmina</t>
  </si>
  <si>
    <t xml:space="preserve">31.12.2013- 31.03.2015 Różnica </t>
  </si>
  <si>
    <t>31.12.2013- 31.03.2015 Róznica %</t>
  </si>
  <si>
    <t>31.12.2013- 31.03.2015 Różnica%</t>
  </si>
  <si>
    <t>% Populacji</t>
  </si>
  <si>
    <t>31.12.2012</t>
  </si>
  <si>
    <t>31.12.2013</t>
  </si>
  <si>
    <t>31.12.2014</t>
  </si>
  <si>
    <t>Różnica 31.12.2012-31.03.2015</t>
  </si>
  <si>
    <t>% Różnica 31.12.2012-31.03.2015</t>
  </si>
  <si>
    <t>% Populacji MIASTO +GMINA 31.3.2015</t>
  </si>
  <si>
    <t>% Populacji MIASTO + GMINA 31.12.2014</t>
  </si>
  <si>
    <t>% Populacji MIASTO + GMINA 31.12.2013</t>
  </si>
  <si>
    <t>% Populacji MIASTO + GMINA 31.12.2012</t>
  </si>
  <si>
    <t>dzieci w wieku 0-18 31.03.2015</t>
  </si>
  <si>
    <t>dzieci w wieku 0-18 31.12.2012</t>
  </si>
  <si>
    <t>Różnica</t>
  </si>
  <si>
    <t xml:space="preserve">Różnica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</si>
</sst>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0"/>
      <color rgb="FF0070C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indexed="1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Font="1"/>
    <xf numFmtId="0" fontId="2" fillId="0" borderId="0" xfId="0" applyFont="1"/>
    <xf numFmtId="0" fontId="0" fillId="2" borderId="0" xfId="0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6" borderId="0" xfId="0" applyFont="1" applyFill="1" applyAlignment="1">
      <alignment horizontal="right"/>
    </xf>
    <xf numFmtId="0" fontId="2" fillId="6" borderId="0" xfId="0" applyFont="1" applyFill="1"/>
    <xf numFmtId="0" fontId="0" fillId="7" borderId="0" xfId="0" applyFill="1"/>
    <xf numFmtId="0" fontId="0" fillId="7" borderId="0" xfId="0" applyFill="1" applyAlignment="1">
      <alignment horizontal="right"/>
    </xf>
    <xf numFmtId="0" fontId="0" fillId="0" borderId="0" xfId="0" applyFill="1"/>
    <xf numFmtId="0" fontId="0" fillId="8" borderId="0" xfId="0" applyFill="1"/>
    <xf numFmtId="0" fontId="0" fillId="9" borderId="0" xfId="0" applyFill="1"/>
    <xf numFmtId="0" fontId="0" fillId="9" borderId="0" xfId="0" applyFill="1" applyAlignment="1">
      <alignment horizontal="right"/>
    </xf>
    <xf numFmtId="9" fontId="0" fillId="0" borderId="0" xfId="1" applyFont="1"/>
    <xf numFmtId="164" fontId="0" fillId="0" borderId="0" xfId="1" applyNumberFormat="1" applyFont="1"/>
    <xf numFmtId="0" fontId="2" fillId="0" borderId="0" xfId="0" applyFont="1" applyFill="1"/>
    <xf numFmtId="0" fontId="0" fillId="10" borderId="0" xfId="0" applyFill="1"/>
    <xf numFmtId="164" fontId="0" fillId="10" borderId="0" xfId="1" applyNumberFormat="1" applyFont="1" applyFill="1"/>
    <xf numFmtId="164" fontId="0" fillId="10" borderId="0" xfId="1" applyNumberFormat="1" applyFont="1" applyFill="1" applyAlignment="1">
      <alignment horizontal="right"/>
    </xf>
    <xf numFmtId="164" fontId="3" fillId="10" borderId="0" xfId="1" applyNumberFormat="1" applyFont="1" applyFill="1"/>
    <xf numFmtId="164" fontId="3" fillId="10" borderId="0" xfId="1" applyNumberFormat="1" applyFont="1" applyFill="1" applyAlignment="1">
      <alignment horizontal="right"/>
    </xf>
    <xf numFmtId="164" fontId="0" fillId="5" borderId="0" xfId="1" applyNumberFormat="1" applyFont="1" applyFill="1"/>
    <xf numFmtId="164" fontId="3" fillId="5" borderId="0" xfId="1" applyNumberFormat="1" applyFont="1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right"/>
    </xf>
    <xf numFmtId="164" fontId="3" fillId="5" borderId="0" xfId="1" applyNumberFormat="1" applyFont="1" applyFill="1"/>
    <xf numFmtId="0" fontId="0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4" fontId="0" fillId="0" borderId="0" xfId="0" applyNumberFormat="1"/>
    <xf numFmtId="49" fontId="10" fillId="0" borderId="0" xfId="0" applyNumberFormat="1" applyFont="1" applyAlignment="1">
      <alignment horizontal="center"/>
    </xf>
    <xf numFmtId="164" fontId="0" fillId="8" borderId="0" xfId="1" applyNumberFormat="1" applyFont="1" applyFill="1"/>
    <xf numFmtId="164" fontId="0" fillId="0" borderId="0" xfId="1" applyNumberFormat="1" applyFont="1" applyFill="1"/>
    <xf numFmtId="0" fontId="0" fillId="8" borderId="0" xfId="1" applyNumberFormat="1" applyFont="1" applyFill="1"/>
    <xf numFmtId="0" fontId="2" fillId="6" borderId="0" xfId="1" applyNumberFormat="1" applyFont="1" applyFill="1"/>
    <xf numFmtId="164" fontId="2" fillId="6" borderId="0" xfId="1" applyNumberFormat="1" applyFont="1" applyFill="1"/>
    <xf numFmtId="164" fontId="8" fillId="6" borderId="0" xfId="1" applyNumberFormat="1" applyFont="1" applyFill="1"/>
    <xf numFmtId="0" fontId="0" fillId="9" borderId="0" xfId="1" applyNumberFormat="1" applyFont="1" applyFill="1" applyAlignment="1">
      <alignment horizontal="right"/>
    </xf>
    <xf numFmtId="0" fontId="0" fillId="9" borderId="0" xfId="1" applyNumberFormat="1" applyFont="1" applyFill="1"/>
    <xf numFmtId="10" fontId="0" fillId="10" borderId="0" xfId="0" applyNumberFormat="1" applyFill="1"/>
    <xf numFmtId="164" fontId="0" fillId="10" borderId="0" xfId="0" applyNumberFormat="1" applyFill="1" applyAlignment="1">
      <alignment horizontal="right"/>
    </xf>
    <xf numFmtId="164" fontId="0" fillId="10" borderId="0" xfId="0" applyNumberFormat="1" applyFill="1"/>
    <xf numFmtId="164" fontId="2" fillId="6" borderId="0" xfId="0" applyNumberFormat="1" applyFont="1" applyFill="1"/>
    <xf numFmtId="164" fontId="0" fillId="8" borderId="0" xfId="0" applyNumberFormat="1" applyFill="1"/>
    <xf numFmtId="9" fontId="0" fillId="10" borderId="0" xfId="0" applyNumberFormat="1" applyFill="1" applyAlignment="1">
      <alignment horizontal="right"/>
    </xf>
    <xf numFmtId="0" fontId="0" fillId="8" borderId="0" xfId="0" applyFill="1" applyAlignment="1">
      <alignment horizontal="right"/>
    </xf>
    <xf numFmtId="164" fontId="0" fillId="8" borderId="0" xfId="0" applyNumberFormat="1" applyFill="1" applyAlignment="1">
      <alignment horizontal="right"/>
    </xf>
    <xf numFmtId="49" fontId="10" fillId="0" borderId="0" xfId="0" applyNumberFormat="1" applyFont="1" applyAlignment="1">
      <alignment horizontal="right"/>
    </xf>
    <xf numFmtId="164" fontId="2" fillId="0" borderId="0" xfId="1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13" fillId="0" borderId="0" xfId="1" applyNumberFormat="1" applyFont="1"/>
    <xf numFmtId="0" fontId="13" fillId="0" borderId="0" xfId="1" applyNumberFormat="1" applyFont="1"/>
    <xf numFmtId="10" fontId="13" fillId="0" borderId="0" xfId="0" applyNumberFormat="1" applyFont="1"/>
    <xf numFmtId="0" fontId="8" fillId="0" borderId="0" xfId="0" applyFont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8" fillId="12" borderId="0" xfId="0" applyFont="1" applyFill="1"/>
    <xf numFmtId="0" fontId="14" fillId="0" borderId="0" xfId="0" applyFont="1"/>
    <xf numFmtId="10" fontId="14" fillId="0" borderId="0" xfId="0" applyNumberFormat="1" applyFont="1"/>
    <xf numFmtId="9" fontId="14" fillId="0" borderId="0" xfId="1" applyFont="1"/>
    <xf numFmtId="49" fontId="9" fillId="0" borderId="0" xfId="0" applyNumberFormat="1" applyFont="1" applyAlignment="1">
      <alignment horizontal="right"/>
    </xf>
    <xf numFmtId="0" fontId="14" fillId="0" borderId="0" xfId="1" applyNumberFormat="1" applyFont="1"/>
    <xf numFmtId="0" fontId="2" fillId="13" borderId="0" xfId="0" applyFont="1" applyFill="1"/>
    <xf numFmtId="0" fontId="0" fillId="13" borderId="0" xfId="0" applyFill="1"/>
    <xf numFmtId="0" fontId="9" fillId="13" borderId="0" xfId="0" applyFont="1" applyFill="1"/>
    <xf numFmtId="0" fontId="8" fillId="13" borderId="0" xfId="0" applyFont="1" applyFill="1"/>
    <xf numFmtId="0" fontId="2" fillId="14" borderId="0" xfId="0" applyFont="1" applyFill="1"/>
    <xf numFmtId="0" fontId="12" fillId="14" borderId="0" xfId="0" applyFont="1" applyFill="1"/>
    <xf numFmtId="164" fontId="12" fillId="0" borderId="0" xfId="1" applyNumberFormat="1" applyFont="1"/>
    <xf numFmtId="0" fontId="12" fillId="12" borderId="0" xfId="0" applyFont="1" applyFill="1"/>
    <xf numFmtId="0" fontId="12" fillId="11" borderId="0" xfId="0" applyFont="1" applyFill="1"/>
    <xf numFmtId="0" fontId="2" fillId="1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64" fontId="14" fillId="0" borderId="0" xfId="1" applyNumberFormat="1" applyFont="1"/>
    <xf numFmtId="49" fontId="15" fillId="0" borderId="0" xfId="0" applyNumberFormat="1" applyFont="1" applyAlignment="1">
      <alignment horizontal="right"/>
    </xf>
    <xf numFmtId="0" fontId="8" fillId="0" borderId="0" xfId="0" applyFont="1" applyFill="1"/>
    <xf numFmtId="0" fontId="12" fillId="0" borderId="0" xfId="0" applyFont="1" applyFill="1"/>
    <xf numFmtId="0" fontId="13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164" fontId="0" fillId="11" borderId="0" xfId="1" applyNumberFormat="1" applyFont="1" applyFill="1"/>
    <xf numFmtId="164" fontId="0" fillId="13" borderId="0" xfId="1" applyNumberFormat="1" applyFont="1" applyFill="1"/>
    <xf numFmtId="0" fontId="0" fillId="15" borderId="0" xfId="0" applyFill="1"/>
    <xf numFmtId="164" fontId="0" fillId="15" borderId="0" xfId="1" applyNumberFormat="1" applyFont="1" applyFill="1"/>
    <xf numFmtId="0" fontId="2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center" wrapText="1"/>
    </xf>
    <xf numFmtId="0" fontId="0" fillId="0" borderId="2" xfId="0" applyBorder="1"/>
    <xf numFmtId="0" fontId="0" fillId="0" borderId="7" xfId="0" applyBorder="1"/>
    <xf numFmtId="0" fontId="2" fillId="12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13" borderId="6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0" fontId="0" fillId="12" borderId="4" xfId="0" applyFill="1" applyBorder="1"/>
    <xf numFmtId="0" fontId="8" fillId="0" borderId="2" xfId="0" applyFont="1" applyBorder="1"/>
    <xf numFmtId="0" fontId="0" fillId="13" borderId="1" xfId="0" applyFill="1" applyBorder="1"/>
    <xf numFmtId="0" fontId="0" fillId="0" borderId="3" xfId="0" applyBorder="1"/>
    <xf numFmtId="0" fontId="9" fillId="13" borderId="1" xfId="0" applyFont="1" applyFill="1" applyBorder="1"/>
    <xf numFmtId="0" fontId="0" fillId="11" borderId="7" xfId="0" applyFill="1" applyBorder="1"/>
    <xf numFmtId="0" fontId="0" fillId="11" borderId="2" xfId="0" applyFill="1" applyBorder="1"/>
    <xf numFmtId="0" fontId="0" fillId="11" borderId="3" xfId="0" applyFill="1" applyBorder="1"/>
    <xf numFmtId="0" fontId="9" fillId="0" borderId="3" xfId="0" applyFont="1" applyBorder="1"/>
    <xf numFmtId="0" fontId="9" fillId="0" borderId="2" xfId="0" applyFont="1" applyBorder="1"/>
    <xf numFmtId="0" fontId="9" fillId="0" borderId="7" xfId="0" applyFont="1" applyBorder="1"/>
    <xf numFmtId="0" fontId="0" fillId="14" borderId="8" xfId="0" applyFill="1" applyBorder="1"/>
    <xf numFmtId="0" fontId="0" fillId="14" borderId="9" xfId="0" applyFill="1" applyBorder="1"/>
    <xf numFmtId="0" fontId="0" fillId="14" borderId="10" xfId="0" applyFill="1" applyBorder="1"/>
    <xf numFmtId="0" fontId="2" fillId="14" borderId="6" xfId="0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164" fontId="0" fillId="10" borderId="1" xfId="1" applyNumberFormat="1" applyFont="1" applyFill="1" applyBorder="1"/>
    <xf numFmtId="164" fontId="0" fillId="10" borderId="1" xfId="0" applyNumberFormat="1" applyFill="1" applyBorder="1"/>
    <xf numFmtId="164" fontId="3" fillId="10" borderId="1" xfId="1" applyNumberFormat="1" applyFont="1" applyFill="1" applyBorder="1"/>
    <xf numFmtId="164" fontId="0" fillId="0" borderId="1" xfId="1" applyNumberFormat="1" applyFont="1" applyBorder="1"/>
    <xf numFmtId="0" fontId="2" fillId="11" borderId="5" xfId="0" applyFont="1" applyFill="1" applyBorder="1" applyAlignment="1">
      <alignment horizontal="center" wrapText="1"/>
    </xf>
    <xf numFmtId="0" fontId="2" fillId="12" borderId="5" xfId="0" applyFont="1" applyFill="1" applyBorder="1" applyAlignment="1">
      <alignment horizontal="center" wrapText="1"/>
    </xf>
    <xf numFmtId="0" fontId="0" fillId="14" borderId="7" xfId="0" applyFill="1" applyBorder="1"/>
    <xf numFmtId="0" fontId="2" fillId="0" borderId="7" xfId="0" applyFont="1" applyBorder="1"/>
    <xf numFmtId="0" fontId="12" fillId="14" borderId="10" xfId="0" applyFont="1" applyFill="1" applyBorder="1"/>
    <xf numFmtId="0" fontId="0" fillId="12" borderId="8" xfId="0" applyFill="1" applyBorder="1"/>
    <xf numFmtId="0" fontId="0" fillId="12" borderId="9" xfId="0" applyFill="1" applyBorder="1"/>
    <xf numFmtId="0" fontId="0" fillId="12" borderId="10" xfId="0" applyFill="1" applyBorder="1"/>
    <xf numFmtId="0" fontId="0" fillId="14" borderId="2" xfId="0" applyFill="1" applyBorder="1"/>
    <xf numFmtId="164" fontId="0" fillId="0" borderId="2" xfId="1" applyNumberFormat="1" applyFont="1" applyBorder="1"/>
    <xf numFmtId="164" fontId="2" fillId="0" borderId="2" xfId="1" applyNumberFormat="1" applyFont="1" applyBorder="1"/>
    <xf numFmtId="0" fontId="0" fillId="12" borderId="3" xfId="0" applyFill="1" applyBorder="1"/>
    <xf numFmtId="0" fontId="0" fillId="0" borderId="5" xfId="0" applyBorder="1"/>
    <xf numFmtId="0" fontId="2" fillId="0" borderId="2" xfId="0" applyFont="1" applyBorder="1"/>
    <xf numFmtId="0" fontId="2" fillId="12" borderId="9" xfId="0" applyFont="1" applyFill="1" applyBorder="1"/>
    <xf numFmtId="0" fontId="2" fillId="15" borderId="5" xfId="0" applyFont="1" applyFill="1" applyBorder="1" applyAlignment="1">
      <alignment horizontal="center" wrapText="1"/>
    </xf>
    <xf numFmtId="164" fontId="0" fillId="0" borderId="9" xfId="1" applyNumberFormat="1" applyFont="1" applyBorder="1"/>
    <xf numFmtId="164" fontId="0" fillId="15" borderId="10" xfId="1" applyNumberFormat="1" applyFont="1" applyFill="1" applyBorder="1"/>
    <xf numFmtId="164" fontId="0" fillId="15" borderId="8" xfId="1" applyNumberFormat="1" applyFont="1" applyFill="1" applyBorder="1"/>
    <xf numFmtId="164" fontId="0" fillId="15" borderId="9" xfId="1" applyNumberFormat="1" applyFont="1" applyFill="1" applyBorder="1"/>
    <xf numFmtId="0" fontId="0" fillId="15" borderId="10" xfId="0" applyFill="1" applyBorder="1"/>
    <xf numFmtId="0" fontId="2" fillId="15" borderId="6" xfId="0" applyFont="1" applyFill="1" applyBorder="1" applyAlignment="1">
      <alignment horizontal="center" wrapText="1"/>
    </xf>
    <xf numFmtId="0" fontId="0" fillId="15" borderId="7" xfId="0" applyFill="1" applyBorder="1"/>
    <xf numFmtId="164" fontId="0" fillId="15" borderId="2" xfId="1" applyNumberFormat="1" applyFont="1" applyFill="1" applyBorder="1"/>
    <xf numFmtId="0" fontId="0" fillId="13" borderId="4" xfId="0" applyFill="1" applyBorder="1"/>
    <xf numFmtId="164" fontId="0" fillId="0" borderId="3" xfId="1" applyNumberFormat="1" applyFont="1" applyBorder="1"/>
    <xf numFmtId="0" fontId="0" fillId="0" borderId="4" xfId="0" applyBorder="1"/>
    <xf numFmtId="0" fontId="0" fillId="11" borderId="8" xfId="0" applyFill="1" applyBorder="1"/>
    <xf numFmtId="0" fontId="0" fillId="11" borderId="9" xfId="0" applyFill="1" applyBorder="1"/>
    <xf numFmtId="0" fontId="0" fillId="11" borderId="10" xfId="0" applyFill="1" applyBorder="1"/>
    <xf numFmtId="0" fontId="2" fillId="0" borderId="5" xfId="0" applyFont="1" applyFill="1" applyBorder="1" applyAlignment="1">
      <alignment horizontal="center" wrapText="1"/>
    </xf>
    <xf numFmtId="0" fontId="0" fillId="12" borderId="11" xfId="0" applyFill="1" applyBorder="1"/>
    <xf numFmtId="0" fontId="0" fillId="0" borderId="11" xfId="0" applyBorder="1"/>
    <xf numFmtId="0" fontId="9" fillId="0" borderId="12" xfId="0" applyFont="1" applyBorder="1"/>
    <xf numFmtId="0" fontId="2" fillId="15" borderId="1" xfId="0" applyFont="1" applyFill="1" applyBorder="1" applyAlignment="1">
      <alignment horizontal="center" wrapText="1"/>
    </xf>
    <xf numFmtId="164" fontId="0" fillId="15" borderId="0" xfId="1" applyNumberFormat="1" applyFont="1" applyFill="1" applyBorder="1"/>
    <xf numFmtId="0" fontId="0" fillId="13" borderId="0" xfId="0" applyFill="1" applyAlignment="1">
      <alignment horizontal="right"/>
    </xf>
    <xf numFmtId="0" fontId="2" fillId="16" borderId="6" xfId="0" applyFont="1" applyFill="1" applyBorder="1" applyAlignment="1">
      <alignment horizontal="center" wrapText="1"/>
    </xf>
    <xf numFmtId="0" fontId="0" fillId="16" borderId="0" xfId="0" applyFill="1"/>
    <xf numFmtId="0" fontId="0" fillId="16" borderId="0" xfId="0" applyFill="1" applyAlignment="1">
      <alignment horizontal="right"/>
    </xf>
    <xf numFmtId="0" fontId="2" fillId="16" borderId="0" xfId="0" applyFont="1" applyFill="1"/>
    <xf numFmtId="0" fontId="2" fillId="16" borderId="3" xfId="0" applyFont="1" applyFill="1" applyBorder="1" applyAlignment="1">
      <alignment horizontal="center" wrapText="1"/>
    </xf>
    <xf numFmtId="0" fontId="0" fillId="16" borderId="0" xfId="1" applyNumberFormat="1" applyFont="1" applyFill="1"/>
    <xf numFmtId="0" fontId="0" fillId="16" borderId="0" xfId="1" applyNumberFormat="1" applyFont="1" applyFill="1" applyAlignment="1">
      <alignment horizontal="right"/>
    </xf>
    <xf numFmtId="0" fontId="2" fillId="16" borderId="0" xfId="1" applyNumberFormat="1" applyFont="1" applyFill="1"/>
    <xf numFmtId="0" fontId="0" fillId="16" borderId="12" xfId="0" applyFill="1" applyBorder="1"/>
    <xf numFmtId="0" fontId="0" fillId="16" borderId="12" xfId="0" applyFill="1" applyBorder="1" applyAlignment="1">
      <alignment horizontal="right"/>
    </xf>
    <xf numFmtId="0" fontId="0" fillId="0" borderId="13" xfId="0" applyBorder="1"/>
    <xf numFmtId="0" fontId="0" fillId="5" borderId="12" xfId="0" applyFill="1" applyBorder="1"/>
    <xf numFmtId="0" fontId="0" fillId="0" borderId="12" xfId="0" applyBorder="1"/>
    <xf numFmtId="0" fontId="0" fillId="16" borderId="14" xfId="0" applyFill="1" applyBorder="1" applyAlignment="1">
      <alignment horizontal="right"/>
    </xf>
    <xf numFmtId="0" fontId="0" fillId="16" borderId="15" xfId="0" applyFill="1" applyBorder="1"/>
    <xf numFmtId="0" fontId="0" fillId="16" borderId="14" xfId="0" applyFill="1" applyBorder="1"/>
    <xf numFmtId="0" fontId="2" fillId="17" borderId="3" xfId="0" applyFont="1" applyFill="1" applyBorder="1" applyAlignment="1">
      <alignment horizontal="center" wrapText="1"/>
    </xf>
    <xf numFmtId="0" fontId="0" fillId="17" borderId="13" xfId="0" applyFill="1" applyBorder="1"/>
    <xf numFmtId="0" fontId="0" fillId="17" borderId="14" xfId="0" applyFill="1" applyBorder="1"/>
    <xf numFmtId="0" fontId="0" fillId="17" borderId="14" xfId="0" applyFill="1" applyBorder="1" applyAlignment="1">
      <alignment horizontal="right"/>
    </xf>
    <xf numFmtId="0" fontId="0" fillId="17" borderId="12" xfId="0" applyFill="1" applyBorder="1" applyAlignment="1">
      <alignment horizontal="right"/>
    </xf>
    <xf numFmtId="0" fontId="0" fillId="17" borderId="12" xfId="0" applyFill="1" applyBorder="1"/>
    <xf numFmtId="0" fontId="2" fillId="17" borderId="0" xfId="0" applyFont="1" applyFill="1"/>
    <xf numFmtId="0" fontId="0" fillId="13" borderId="14" xfId="0" applyFill="1" applyBorder="1"/>
    <xf numFmtId="0" fontId="0" fillId="8" borderId="14" xfId="0" applyFill="1" applyBorder="1"/>
    <xf numFmtId="0" fontId="0" fillId="8" borderId="12" xfId="0" applyFill="1" applyBorder="1" applyAlignment="1">
      <alignment horizontal="right"/>
    </xf>
    <xf numFmtId="0" fontId="0" fillId="8" borderId="12" xfId="0" applyFill="1" applyBorder="1"/>
    <xf numFmtId="0" fontId="0" fillId="13" borderId="12" xfId="0" applyFill="1" applyBorder="1"/>
    <xf numFmtId="0" fontId="0" fillId="13" borderId="0" xfId="1" applyNumberFormat="1" applyFont="1" applyFill="1"/>
    <xf numFmtId="164" fontId="0" fillId="13" borderId="0" xfId="0" applyNumberFormat="1" applyFill="1"/>
    <xf numFmtId="164" fontId="3" fillId="13" borderId="0" xfId="1" applyNumberFormat="1" applyFont="1" applyFill="1"/>
    <xf numFmtId="0" fontId="0" fillId="13" borderId="12" xfId="0" applyFill="1" applyBorder="1" applyAlignment="1">
      <alignment horizontal="right"/>
    </xf>
    <xf numFmtId="164" fontId="0" fillId="13" borderId="0" xfId="0" applyNumberFormat="1" applyFill="1" applyAlignment="1">
      <alignment horizontal="right"/>
    </xf>
    <xf numFmtId="164" fontId="3" fillId="13" borderId="0" xfId="1" applyNumberFormat="1" applyFont="1" applyFill="1" applyAlignment="1">
      <alignment horizontal="right"/>
    </xf>
    <xf numFmtId="0" fontId="0" fillId="13" borderId="14" xfId="0" applyFill="1" applyBorder="1" applyAlignment="1">
      <alignment horizontal="right"/>
    </xf>
    <xf numFmtId="164" fontId="0" fillId="13" borderId="0" xfId="1" applyNumberFormat="1" applyFont="1" applyFill="1" applyAlignment="1">
      <alignment horizontal="right"/>
    </xf>
    <xf numFmtId="0" fontId="0" fillId="13" borderId="0" xfId="1" applyNumberFormat="1" applyFont="1" applyFill="1" applyAlignment="1">
      <alignment horizontal="right"/>
    </xf>
    <xf numFmtId="0" fontId="0" fillId="18" borderId="12" xfId="0" applyFill="1" applyBorder="1"/>
    <xf numFmtId="0" fontId="0" fillId="18" borderId="14" xfId="0" applyFill="1" applyBorder="1"/>
    <xf numFmtId="0" fontId="0" fillId="18" borderId="0" xfId="0" applyFill="1"/>
    <xf numFmtId="164" fontId="0" fillId="18" borderId="0" xfId="1" applyNumberFormat="1" applyFont="1" applyFill="1"/>
    <xf numFmtId="0" fontId="0" fillId="18" borderId="0" xfId="1" applyNumberFormat="1" applyFont="1" applyFill="1"/>
    <xf numFmtId="164" fontId="0" fillId="18" borderId="0" xfId="0" applyNumberFormat="1" applyFill="1"/>
    <xf numFmtId="164" fontId="3" fillId="18" borderId="0" xfId="1" applyNumberFormat="1" applyFont="1" applyFill="1"/>
    <xf numFmtId="0" fontId="0" fillId="18" borderId="0" xfId="0" applyFill="1" applyAlignment="1">
      <alignment horizontal="right"/>
    </xf>
    <xf numFmtId="0" fontId="0" fillId="10" borderId="17" xfId="0" applyFill="1" applyBorder="1"/>
    <xf numFmtId="0" fontId="0" fillId="10" borderId="18" xfId="0" applyFill="1" applyBorder="1"/>
    <xf numFmtId="0" fontId="0" fillId="10" borderId="1" xfId="0" applyFill="1" applyBorder="1"/>
    <xf numFmtId="0" fontId="0" fillId="10" borderId="1" xfId="1" applyNumberFormat="1" applyFont="1" applyFill="1" applyBorder="1"/>
    <xf numFmtId="0" fontId="0" fillId="10" borderId="1" xfId="0" applyFill="1" applyBorder="1" applyAlignment="1">
      <alignment horizontal="right"/>
    </xf>
    <xf numFmtId="0" fontId="0" fillId="18" borderId="14" xfId="0" applyFill="1" applyBorder="1" applyAlignment="1">
      <alignment horizontal="right"/>
    </xf>
    <xf numFmtId="164" fontId="0" fillId="18" borderId="0" xfId="1" applyNumberFormat="1" applyFont="1" applyFill="1" applyAlignment="1">
      <alignment horizontal="right"/>
    </xf>
    <xf numFmtId="0" fontId="0" fillId="18" borderId="0" xfId="1" applyNumberFormat="1" applyFont="1" applyFill="1" applyAlignment="1">
      <alignment horizontal="right"/>
    </xf>
    <xf numFmtId="164" fontId="0" fillId="18" borderId="0" xfId="0" applyNumberFormat="1" applyFill="1" applyAlignment="1">
      <alignment horizontal="right"/>
    </xf>
    <xf numFmtId="164" fontId="3" fillId="18" borderId="0" xfId="1" applyNumberFormat="1" applyFont="1" applyFill="1" applyAlignment="1">
      <alignment horizontal="right"/>
    </xf>
    <xf numFmtId="0" fontId="0" fillId="0" borderId="16" xfId="0" applyBorder="1"/>
    <xf numFmtId="0" fontId="12" fillId="10" borderId="16" xfId="0" applyFont="1" applyFill="1" applyBorder="1"/>
    <xf numFmtId="0" fontId="0" fillId="10" borderId="0" xfId="0" applyFill="1" applyBorder="1"/>
    <xf numFmtId="0" fontId="0" fillId="10" borderId="16" xfId="0" applyFont="1" applyFill="1" applyBorder="1"/>
    <xf numFmtId="0" fontId="12" fillId="13" borderId="16" xfId="0" applyFont="1" applyFill="1" applyBorder="1"/>
    <xf numFmtId="0" fontId="0" fillId="13" borderId="16" xfId="0" applyFill="1" applyBorder="1"/>
    <xf numFmtId="0" fontId="12" fillId="18" borderId="16" xfId="0" applyFont="1" applyFill="1" applyBorder="1"/>
    <xf numFmtId="0" fontId="0" fillId="18" borderId="16" xfId="0" applyFill="1" applyBorder="1"/>
    <xf numFmtId="0" fontId="0" fillId="18" borderId="19" xfId="0" applyFill="1" applyBorder="1"/>
    <xf numFmtId="0" fontId="0" fillId="18" borderId="0" xfId="0" applyFill="1" applyBorder="1"/>
    <xf numFmtId="0" fontId="12" fillId="12" borderId="16" xfId="0" applyFont="1" applyFill="1" applyBorder="1"/>
    <xf numFmtId="0" fontId="0" fillId="12" borderId="0" xfId="0" applyFill="1" applyBorder="1"/>
    <xf numFmtId="0" fontId="0" fillId="12" borderId="16" xfId="0" applyFill="1" applyBorder="1"/>
    <xf numFmtId="49" fontId="10" fillId="0" borderId="0" xfId="0" applyNumberFormat="1" applyFont="1" applyFill="1" applyBorder="1" applyAlignment="1">
      <alignment horizontal="right"/>
    </xf>
    <xf numFmtId="164" fontId="12" fillId="0" borderId="2" xfId="1" applyNumberFormat="1" applyFont="1" applyBorder="1"/>
    <xf numFmtId="0" fontId="2" fillId="0" borderId="1" xfId="0" applyFont="1" applyBorder="1" applyAlignment="1">
      <alignment wrapText="1"/>
    </xf>
    <xf numFmtId="0" fontId="2" fillId="11" borderId="1" xfId="0" applyFont="1" applyFill="1" applyBorder="1" applyAlignment="1">
      <alignment wrapText="1"/>
    </xf>
    <xf numFmtId="164" fontId="12" fillId="11" borderId="0" xfId="1" applyNumberFormat="1" applyFont="1" applyFill="1"/>
    <xf numFmtId="164" fontId="12" fillId="11" borderId="1" xfId="1" applyNumberFormat="1" applyFont="1" applyFill="1" applyBorder="1"/>
    <xf numFmtId="0" fontId="12" fillId="0" borderId="1" xfId="0" applyFont="1" applyBorder="1"/>
    <xf numFmtId="164" fontId="2" fillId="11" borderId="0" xfId="1" applyNumberFormat="1" applyFont="1" applyFill="1"/>
    <xf numFmtId="164" fontId="0" fillId="0" borderId="20" xfId="1" applyNumberFormat="1" applyFont="1" applyBorder="1"/>
    <xf numFmtId="164" fontId="0" fillId="0" borderId="12" xfId="1" applyNumberFormat="1" applyFont="1" applyBorder="1"/>
    <xf numFmtId="164" fontId="0" fillId="0" borderId="21" xfId="1" applyNumberFormat="1" applyFont="1" applyBorder="1"/>
    <xf numFmtId="0" fontId="0" fillId="14" borderId="22" xfId="0" applyFill="1" applyBorder="1"/>
    <xf numFmtId="0" fontId="0" fillId="14" borderId="23" xfId="0" applyFill="1" applyBorder="1"/>
    <xf numFmtId="0" fontId="12" fillId="14" borderId="24" xfId="0" applyFont="1" applyFill="1" applyBorder="1"/>
    <xf numFmtId="0" fontId="2" fillId="0" borderId="15" xfId="0" applyFont="1" applyBorder="1"/>
    <xf numFmtId="0" fontId="0" fillId="0" borderId="18" xfId="0" applyBorder="1"/>
    <xf numFmtId="0" fontId="0" fillId="0" borderId="14" xfId="0" applyBorder="1"/>
    <xf numFmtId="0" fontId="0" fillId="0" borderId="22" xfId="0" applyBorder="1"/>
    <xf numFmtId="0" fontId="0" fillId="0" borderId="24" xfId="0" applyBorder="1"/>
    <xf numFmtId="0" fontId="2" fillId="0" borderId="13" xfId="0" applyFont="1" applyBorder="1"/>
    <xf numFmtId="0" fontId="2" fillId="13" borderId="13" xfId="0" applyFont="1" applyFill="1" applyBorder="1"/>
    <xf numFmtId="0" fontId="0" fillId="13" borderId="17" xfId="0" applyFill="1" applyBorder="1"/>
    <xf numFmtId="0" fontId="0" fillId="13" borderId="13" xfId="0" applyFill="1" applyBorder="1"/>
    <xf numFmtId="0" fontId="0" fillId="0" borderId="17" xfId="0" applyBorder="1"/>
    <xf numFmtId="0" fontId="12" fillId="12" borderId="13" xfId="0" applyFont="1" applyFill="1" applyBorder="1"/>
    <xf numFmtId="164" fontId="0" fillId="0" borderId="15" xfId="1" applyNumberFormat="1" applyFont="1" applyBorder="1"/>
    <xf numFmtId="0" fontId="2" fillId="0" borderId="12" xfId="0" applyFont="1" applyBorder="1"/>
    <xf numFmtId="0" fontId="0" fillId="0" borderId="20" xfId="0" applyBorder="1"/>
    <xf numFmtId="0" fontId="0" fillId="0" borderId="25" xfId="0" applyBorder="1"/>
    <xf numFmtId="49" fontId="10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164" fontId="0" fillId="0" borderId="17" xfId="1" applyNumberFormat="1" applyFont="1" applyBorder="1"/>
    <xf numFmtId="0" fontId="0" fillId="0" borderId="23" xfId="0" applyBorder="1"/>
    <xf numFmtId="0" fontId="0" fillId="0" borderId="15" xfId="0" applyBorder="1"/>
    <xf numFmtId="164" fontId="0" fillId="0" borderId="14" xfId="1" applyNumberFormat="1" applyFont="1" applyBorder="1"/>
    <xf numFmtId="0" fontId="0" fillId="0" borderId="0" xfId="0" applyBorder="1"/>
    <xf numFmtId="0" fontId="3" fillId="0" borderId="0" xfId="0" applyFont="1"/>
    <xf numFmtId="0" fontId="16" fillId="0" borderId="0" xfId="0" applyFont="1"/>
    <xf numFmtId="0" fontId="17" fillId="0" borderId="0" xfId="0" applyFont="1"/>
    <xf numFmtId="164" fontId="0" fillId="15" borderId="27" xfId="1" applyNumberFormat="1" applyFont="1" applyFill="1" applyBorder="1"/>
    <xf numFmtId="164" fontId="0" fillId="15" borderId="22" xfId="1" applyNumberFormat="1" applyFont="1" applyFill="1" applyBorder="1"/>
    <xf numFmtId="164" fontId="0" fillId="15" borderId="28" xfId="1" applyNumberFormat="1" applyFont="1" applyFill="1" applyBorder="1"/>
    <xf numFmtId="0" fontId="0" fillId="0" borderId="29" xfId="0" applyBorder="1"/>
    <xf numFmtId="0" fontId="2" fillId="0" borderId="5" xfId="0" applyFont="1" applyBorder="1" applyAlignment="1">
      <alignment wrapText="1"/>
    </xf>
    <xf numFmtId="164" fontId="0" fillId="15" borderId="30" xfId="1" applyNumberFormat="1" applyFont="1" applyFill="1" applyBorder="1"/>
    <xf numFmtId="164" fontId="0" fillId="15" borderId="31" xfId="1" applyNumberFormat="1" applyFont="1" applyFill="1" applyBorder="1"/>
    <xf numFmtId="0" fontId="0" fillId="15" borderId="32" xfId="0" applyFill="1" applyBorder="1"/>
    <xf numFmtId="0" fontId="2" fillId="15" borderId="26" xfId="0" applyFont="1" applyFill="1" applyBorder="1" applyAlignment="1">
      <alignment horizontal="center" wrapText="1"/>
    </xf>
    <xf numFmtId="164" fontId="16" fillId="0" borderId="2" xfId="1" applyNumberFormat="1" applyFont="1" applyBorder="1"/>
    <xf numFmtId="0" fontId="18" fillId="0" borderId="0" xfId="0" applyFont="1"/>
    <xf numFmtId="164" fontId="18" fillId="0" borderId="2" xfId="1" applyNumberFormat="1" applyFont="1" applyBorder="1"/>
    <xf numFmtId="0" fontId="18" fillId="12" borderId="9" xfId="0" applyFont="1" applyFill="1" applyBorder="1"/>
    <xf numFmtId="0" fontId="18" fillId="14" borderId="9" xfId="0" applyFont="1" applyFill="1" applyBorder="1"/>
    <xf numFmtId="0" fontId="3" fillId="13" borderId="0" xfId="0" applyFont="1" applyFill="1"/>
    <xf numFmtId="0" fontId="3" fillId="0" borderId="2" xfId="0" applyFont="1" applyBorder="1"/>
    <xf numFmtId="0" fontId="3" fillId="12" borderId="9" xfId="0" applyFont="1" applyFill="1" applyBorder="1"/>
    <xf numFmtId="164" fontId="3" fillId="0" borderId="2" xfId="1" applyNumberFormat="1" applyFont="1" applyBorder="1"/>
    <xf numFmtId="164" fontId="3" fillId="15" borderId="9" xfId="1" applyNumberFormat="1" applyFont="1" applyFill="1" applyBorder="1"/>
    <xf numFmtId="0" fontId="3" fillId="11" borderId="9" xfId="0" applyFont="1" applyFill="1" applyBorder="1"/>
    <xf numFmtId="164" fontId="3" fillId="15" borderId="2" xfId="1" applyNumberFormat="1" applyFont="1" applyFill="1" applyBorder="1"/>
    <xf numFmtId="0" fontId="3" fillId="14" borderId="9" xfId="0" applyFont="1" applyFill="1" applyBorder="1"/>
    <xf numFmtId="164" fontId="3" fillId="11" borderId="0" xfId="1" applyNumberFormat="1" applyFont="1" applyFill="1"/>
    <xf numFmtId="9" fontId="0" fillId="18" borderId="0" xfId="0" applyNumberFormat="1" applyFill="1" applyAlignment="1">
      <alignment horizontal="right"/>
    </xf>
    <xf numFmtId="164" fontId="0" fillId="0" borderId="0" xfId="0" applyNumberFormat="1"/>
    <xf numFmtId="0" fontId="8" fillId="0" borderId="0" xfId="0" applyFont="1" applyAlignment="1">
      <alignment horizontal="center" wrapText="1"/>
    </xf>
    <xf numFmtId="0" fontId="9" fillId="0" borderId="0" xfId="0" applyFont="1"/>
    <xf numFmtId="0" fontId="2" fillId="0" borderId="0" xfId="0" applyFont="1" applyAlignment="1">
      <alignment wrapText="1"/>
    </xf>
    <xf numFmtId="164" fontId="16" fillId="0" borderId="0" xfId="1" applyNumberFormat="1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FF99"/>
      <color rgb="FF0000CC"/>
      <color rgb="FFFF99FF"/>
      <color rgb="FF66FF99"/>
      <color rgb="FFCCECFF"/>
      <color rgb="FFFFFF66"/>
      <color rgb="FFFFFFCC"/>
      <color rgb="FF66FF66"/>
      <color rgb="FF33CC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3"/>
  <sheetViews>
    <sheetView tabSelected="1" zoomScale="65" zoomScaleNormal="65" workbookViewId="0">
      <selection activeCell="K150" sqref="K150"/>
    </sheetView>
  </sheetViews>
  <sheetFormatPr defaultRowHeight="15" x14ac:dyDescent="0.25"/>
  <cols>
    <col min="1" max="1" width="27.7109375" customWidth="1"/>
    <col min="2" max="2" width="12.42578125" customWidth="1"/>
    <col min="3" max="4" width="11.42578125" customWidth="1"/>
    <col min="5" max="5" width="10" customWidth="1"/>
    <col min="6" max="8" width="13.7109375" customWidth="1"/>
    <col min="9" max="10" width="12.85546875" customWidth="1"/>
    <col min="11" max="11" width="13.85546875" customWidth="1"/>
    <col min="12" max="12" width="12.85546875" customWidth="1"/>
    <col min="13" max="13" width="11.28515625" customWidth="1"/>
    <col min="14" max="14" width="12.42578125" customWidth="1"/>
    <col min="15" max="16" width="11.140625" customWidth="1"/>
    <col min="17" max="17" width="13.7109375" customWidth="1"/>
    <col min="18" max="18" width="10.42578125" bestFit="1" customWidth="1"/>
    <col min="19" max="20" width="11.28515625" customWidth="1"/>
    <col min="21" max="22" width="11.140625" customWidth="1"/>
    <col min="23" max="23" width="11" customWidth="1"/>
    <col min="24" max="24" width="12" customWidth="1"/>
  </cols>
  <sheetData>
    <row r="1" spans="1:16" ht="29.25" customHeight="1" x14ac:dyDescent="0.3">
      <c r="A1" s="3"/>
      <c r="B1" s="5" t="s">
        <v>0</v>
      </c>
      <c r="C1" s="4"/>
      <c r="D1" s="4"/>
      <c r="E1" s="4"/>
      <c r="F1" s="4"/>
      <c r="G1" s="4"/>
      <c r="H1" s="4"/>
      <c r="I1" s="3"/>
      <c r="J1" s="3"/>
      <c r="K1" s="3"/>
      <c r="L1" s="3"/>
      <c r="M1" s="3"/>
      <c r="N1" s="3"/>
    </row>
    <row r="2" spans="1:16" ht="29.25" customHeight="1" x14ac:dyDescent="0.25">
      <c r="A2" s="94"/>
      <c r="B2" s="98" t="s">
        <v>8</v>
      </c>
      <c r="C2" s="95"/>
      <c r="D2" s="95"/>
      <c r="E2" s="95"/>
      <c r="F2" s="95"/>
      <c r="G2" s="95"/>
      <c r="H2" s="95"/>
      <c r="I2" s="94"/>
      <c r="J2" s="94"/>
      <c r="K2" s="94"/>
      <c r="L2" s="94"/>
      <c r="M2" s="94"/>
      <c r="N2" s="94"/>
      <c r="O2" s="79"/>
      <c r="P2" s="79"/>
    </row>
    <row r="3" spans="1:16" ht="60.75" customHeight="1" x14ac:dyDescent="0.25">
      <c r="A3" s="99" t="s">
        <v>1</v>
      </c>
      <c r="B3" s="182" t="s">
        <v>47</v>
      </c>
      <c r="C3" s="170" t="s">
        <v>46</v>
      </c>
      <c r="D3" s="82" t="s">
        <v>97</v>
      </c>
      <c r="E3" s="81" t="s">
        <v>53</v>
      </c>
      <c r="F3" s="170" t="s">
        <v>96</v>
      </c>
      <c r="G3" s="96" t="s">
        <v>98</v>
      </c>
      <c r="H3" s="97" t="s">
        <v>53</v>
      </c>
      <c r="I3" s="166" t="s">
        <v>45</v>
      </c>
      <c r="J3" s="97" t="s">
        <v>99</v>
      </c>
      <c r="K3" s="97" t="s">
        <v>49</v>
      </c>
      <c r="L3" s="82" t="s">
        <v>54</v>
      </c>
      <c r="M3" s="83" t="s">
        <v>53</v>
      </c>
      <c r="N3" s="81" t="s">
        <v>48</v>
      </c>
      <c r="O3" s="81" t="s">
        <v>53</v>
      </c>
      <c r="P3" s="163" t="s">
        <v>129</v>
      </c>
    </row>
    <row r="4" spans="1:16" x14ac:dyDescent="0.25">
      <c r="A4" s="176"/>
      <c r="B4" s="183"/>
      <c r="C4" s="180"/>
      <c r="D4" s="9"/>
      <c r="E4" s="18"/>
      <c r="F4" s="167"/>
      <c r="G4" s="13"/>
      <c r="H4" s="18"/>
      <c r="I4" s="167"/>
      <c r="J4" s="13"/>
      <c r="K4" s="42"/>
      <c r="L4" s="9"/>
      <c r="M4" s="21"/>
      <c r="N4" s="13"/>
      <c r="O4" s="19"/>
      <c r="P4" s="92"/>
    </row>
    <row r="5" spans="1:16" x14ac:dyDescent="0.25">
      <c r="A5" s="177" t="s">
        <v>52</v>
      </c>
      <c r="B5" s="190">
        <v>40083</v>
      </c>
      <c r="C5" s="190">
        <v>42317</v>
      </c>
      <c r="D5" s="25">
        <f t="shared" ref="D5:D49" si="0">C5-B5</f>
        <v>2234</v>
      </c>
      <c r="E5" s="23">
        <f>D5/B5</f>
        <v>5.5734351221215978E-2</v>
      </c>
      <c r="F5" s="36">
        <v>43034</v>
      </c>
      <c r="G5" s="36">
        <f t="shared" ref="G5:G48" si="1">F5-C5</f>
        <v>717</v>
      </c>
      <c r="H5" s="34">
        <f t="shared" ref="H5:H34" si="2">G5/C5</f>
        <v>1.6943545147340311E-2</v>
      </c>
      <c r="I5" s="12">
        <v>43032</v>
      </c>
      <c r="J5" s="12">
        <f t="shared" ref="J5:J49" si="3">I5-F5</f>
        <v>-2</v>
      </c>
      <c r="K5" s="46">
        <f>J5/F5</f>
        <v>-4.6474880327183155E-5</v>
      </c>
      <c r="L5" s="25">
        <f t="shared" ref="L5:L49" si="4">I5-C5</f>
        <v>715</v>
      </c>
      <c r="M5" s="27">
        <f t="shared" ref="M5:M49" si="5">L5/C5</f>
        <v>1.6896282817780089E-2</v>
      </c>
      <c r="N5" s="25">
        <f t="shared" ref="N5:N49" si="6">I5-B5</f>
        <v>2949</v>
      </c>
      <c r="O5" s="23">
        <f t="shared" ref="O5:O32" si="7">N5/B5</f>
        <v>7.3572337399895216E-2</v>
      </c>
      <c r="P5" s="34">
        <f>I5/I49</f>
        <v>0.57953214011555088</v>
      </c>
    </row>
    <row r="6" spans="1:16" x14ac:dyDescent="0.25">
      <c r="A6" s="178" t="s">
        <v>2</v>
      </c>
      <c r="B6" s="185">
        <v>122</v>
      </c>
      <c r="C6" s="179">
        <v>117</v>
      </c>
      <c r="D6" s="10">
        <f t="shared" si="0"/>
        <v>-5</v>
      </c>
      <c r="E6" s="20">
        <f>D5/B5</f>
        <v>5.5734351221215978E-2</v>
      </c>
      <c r="F6" s="172">
        <v>115</v>
      </c>
      <c r="G6" s="40">
        <f t="shared" si="1"/>
        <v>-2</v>
      </c>
      <c r="H6" s="20">
        <f t="shared" si="2"/>
        <v>-1.7094017094017096E-2</v>
      </c>
      <c r="I6" s="168">
        <v>115</v>
      </c>
      <c r="J6" s="14">
        <f t="shared" si="3"/>
        <v>0</v>
      </c>
      <c r="K6" s="43">
        <f>J6/F6</f>
        <v>0</v>
      </c>
      <c r="L6" s="10">
        <f t="shared" si="4"/>
        <v>-2</v>
      </c>
      <c r="M6" s="22">
        <f t="shared" si="5"/>
        <v>-1.7094017094017096E-2</v>
      </c>
      <c r="N6" s="14">
        <f t="shared" si="6"/>
        <v>-7</v>
      </c>
      <c r="O6" s="19">
        <f t="shared" si="7"/>
        <v>-5.737704918032787E-2</v>
      </c>
      <c r="P6" s="93">
        <f>I6/I49</f>
        <v>1.5487589727014397E-3</v>
      </c>
    </row>
    <row r="7" spans="1:16" x14ac:dyDescent="0.25">
      <c r="A7" s="178" t="s">
        <v>3</v>
      </c>
      <c r="B7" s="186">
        <v>379</v>
      </c>
      <c r="C7" s="179">
        <v>431</v>
      </c>
      <c r="D7" s="10">
        <f t="shared" si="0"/>
        <v>52</v>
      </c>
      <c r="E7" s="20">
        <f t="shared" ref="E7:E32" si="8">D7/B7</f>
        <v>0.13720316622691292</v>
      </c>
      <c r="F7" s="172">
        <v>447</v>
      </c>
      <c r="G7" s="40">
        <f t="shared" si="1"/>
        <v>16</v>
      </c>
      <c r="H7" s="20">
        <f t="shared" si="2"/>
        <v>3.7122969837587005E-2</v>
      </c>
      <c r="I7" s="168">
        <v>449</v>
      </c>
      <c r="J7" s="14">
        <f t="shared" si="3"/>
        <v>2</v>
      </c>
      <c r="K7" s="43">
        <f>J7/F7</f>
        <v>4.4742729306487695E-3</v>
      </c>
      <c r="L7" s="10">
        <f t="shared" si="4"/>
        <v>18</v>
      </c>
      <c r="M7" s="22">
        <f t="shared" si="5"/>
        <v>4.1763341067285381E-2</v>
      </c>
      <c r="N7" s="14">
        <f t="shared" si="6"/>
        <v>70</v>
      </c>
      <c r="O7" s="19">
        <f t="shared" si="7"/>
        <v>0.18469656992084432</v>
      </c>
      <c r="P7" s="164">
        <f>I7/I49</f>
        <v>6.0468937281995339E-3</v>
      </c>
    </row>
    <row r="8" spans="1:16" x14ac:dyDescent="0.25">
      <c r="A8" s="178" t="s">
        <v>4</v>
      </c>
      <c r="B8" s="185">
        <v>131</v>
      </c>
      <c r="C8" s="179">
        <v>148</v>
      </c>
      <c r="D8" s="10">
        <f t="shared" si="0"/>
        <v>17</v>
      </c>
      <c r="E8" s="20">
        <f t="shared" si="8"/>
        <v>0.12977099236641221</v>
      </c>
      <c r="F8" s="172">
        <v>154</v>
      </c>
      <c r="G8" s="40">
        <f t="shared" si="1"/>
        <v>6</v>
      </c>
      <c r="H8" s="20">
        <f t="shared" si="2"/>
        <v>4.0540540540540543E-2</v>
      </c>
      <c r="I8" s="168">
        <v>197</v>
      </c>
      <c r="J8" s="14">
        <f t="shared" si="3"/>
        <v>43</v>
      </c>
      <c r="K8" s="43">
        <f>J8/F8</f>
        <v>0.2792207792207792</v>
      </c>
      <c r="L8" s="10">
        <f t="shared" si="4"/>
        <v>49</v>
      </c>
      <c r="M8" s="22">
        <f t="shared" si="5"/>
        <v>0.33108108108108109</v>
      </c>
      <c r="N8" s="14">
        <f t="shared" si="6"/>
        <v>66</v>
      </c>
      <c r="O8" s="19">
        <f t="shared" si="7"/>
        <v>0.50381679389312972</v>
      </c>
      <c r="P8" s="93">
        <f>I8/I49</f>
        <v>2.6530914575842056E-3</v>
      </c>
    </row>
    <row r="9" spans="1:16" x14ac:dyDescent="0.25">
      <c r="A9" s="193" t="s">
        <v>5</v>
      </c>
      <c r="B9" s="200">
        <v>1087</v>
      </c>
      <c r="C9" s="200">
        <v>1145</v>
      </c>
      <c r="D9" s="165">
        <f t="shared" si="0"/>
        <v>58</v>
      </c>
      <c r="E9" s="201">
        <f t="shared" si="8"/>
        <v>5.3357865685372582E-2</v>
      </c>
      <c r="F9" s="202">
        <v>1193</v>
      </c>
      <c r="G9" s="202">
        <f t="shared" si="1"/>
        <v>48</v>
      </c>
      <c r="H9" s="201">
        <f t="shared" si="2"/>
        <v>4.1921397379912663E-2</v>
      </c>
      <c r="I9" s="165">
        <v>1191</v>
      </c>
      <c r="J9" s="165">
        <f t="shared" si="3"/>
        <v>-2</v>
      </c>
      <c r="K9" s="198">
        <f>J9/G9</f>
        <v>-4.1666666666666664E-2</v>
      </c>
      <c r="L9" s="165">
        <f t="shared" si="4"/>
        <v>46</v>
      </c>
      <c r="M9" s="199">
        <f t="shared" si="5"/>
        <v>4.017467248908297E-2</v>
      </c>
      <c r="N9" s="165">
        <f t="shared" si="6"/>
        <v>104</v>
      </c>
      <c r="O9" s="91">
        <f t="shared" si="7"/>
        <v>9.5676172953081881E-2</v>
      </c>
      <c r="P9" s="91">
        <f>I9/I49</f>
        <v>1.6039755969455779E-2</v>
      </c>
    </row>
    <row r="10" spans="1:16" x14ac:dyDescent="0.25">
      <c r="A10" s="178" t="s">
        <v>6</v>
      </c>
      <c r="B10" s="185">
        <v>541</v>
      </c>
      <c r="C10" s="179">
        <v>537</v>
      </c>
      <c r="D10" s="10">
        <f t="shared" si="0"/>
        <v>-4</v>
      </c>
      <c r="E10" s="20">
        <f t="shared" si="8"/>
        <v>-7.3937153419593345E-3</v>
      </c>
      <c r="F10" s="172">
        <v>540</v>
      </c>
      <c r="G10" s="40">
        <f t="shared" si="1"/>
        <v>3</v>
      </c>
      <c r="H10" s="20">
        <f t="shared" si="2"/>
        <v>5.5865921787709499E-3</v>
      </c>
      <c r="I10" s="168">
        <v>535</v>
      </c>
      <c r="J10" s="14">
        <f t="shared" si="3"/>
        <v>-5</v>
      </c>
      <c r="K10" s="43">
        <f t="shared" ref="K10:K49" si="9">J10/F10</f>
        <v>-9.2592592592592587E-3</v>
      </c>
      <c r="L10" s="10">
        <f t="shared" si="4"/>
        <v>-2</v>
      </c>
      <c r="M10" s="22">
        <f t="shared" si="5"/>
        <v>-3.7243947858472998E-3</v>
      </c>
      <c r="N10" s="14">
        <f t="shared" si="6"/>
        <v>-6</v>
      </c>
      <c r="O10" s="19">
        <f t="shared" si="7"/>
        <v>-1.1090573012939002E-2</v>
      </c>
      <c r="P10" s="93">
        <f>I10/I49</f>
        <v>7.2050960903936537E-3</v>
      </c>
    </row>
    <row r="11" spans="1:16" x14ac:dyDescent="0.25">
      <c r="A11" s="178" t="s">
        <v>7</v>
      </c>
      <c r="B11" s="185">
        <v>263</v>
      </c>
      <c r="C11" s="179">
        <v>269</v>
      </c>
      <c r="D11" s="10">
        <f t="shared" si="0"/>
        <v>6</v>
      </c>
      <c r="E11" s="20">
        <f t="shared" si="8"/>
        <v>2.2813688212927757E-2</v>
      </c>
      <c r="F11" s="172">
        <v>275</v>
      </c>
      <c r="G11" s="40">
        <f t="shared" si="1"/>
        <v>6</v>
      </c>
      <c r="H11" s="20">
        <f t="shared" si="2"/>
        <v>2.2304832713754646E-2</v>
      </c>
      <c r="I11" s="168">
        <v>274</v>
      </c>
      <c r="J11" s="14">
        <f t="shared" si="3"/>
        <v>-1</v>
      </c>
      <c r="K11" s="43">
        <f t="shared" si="9"/>
        <v>-3.6363636363636364E-3</v>
      </c>
      <c r="L11" s="10">
        <f t="shared" si="4"/>
        <v>5</v>
      </c>
      <c r="M11" s="22">
        <f t="shared" si="5"/>
        <v>1.858736059479554E-2</v>
      </c>
      <c r="N11" s="14">
        <f t="shared" si="6"/>
        <v>11</v>
      </c>
      <c r="O11" s="19">
        <f t="shared" si="7"/>
        <v>4.1825095057034217E-2</v>
      </c>
      <c r="P11" s="93">
        <f>I11/I49</f>
        <v>3.6900865958277781E-3</v>
      </c>
    </row>
    <row r="12" spans="1:16" x14ac:dyDescent="0.25">
      <c r="A12" s="203" t="s">
        <v>9</v>
      </c>
      <c r="B12" s="216">
        <v>975</v>
      </c>
      <c r="C12" s="216">
        <v>1014</v>
      </c>
      <c r="D12" s="210">
        <f t="shared" si="0"/>
        <v>39</v>
      </c>
      <c r="E12" s="217">
        <f t="shared" si="8"/>
        <v>0.04</v>
      </c>
      <c r="F12" s="218">
        <v>1034</v>
      </c>
      <c r="G12" s="218">
        <f t="shared" si="1"/>
        <v>20</v>
      </c>
      <c r="H12" s="217">
        <f t="shared" si="2"/>
        <v>1.9723865877712032E-2</v>
      </c>
      <c r="I12" s="210">
        <v>1049</v>
      </c>
      <c r="J12" s="210">
        <f t="shared" si="3"/>
        <v>15</v>
      </c>
      <c r="K12" s="219">
        <f t="shared" si="9"/>
        <v>1.4506769825918761E-2</v>
      </c>
      <c r="L12" s="210">
        <f t="shared" si="4"/>
        <v>35</v>
      </c>
      <c r="M12" s="220">
        <f t="shared" si="5"/>
        <v>3.4516765285996058E-2</v>
      </c>
      <c r="N12" s="210">
        <f t="shared" si="6"/>
        <v>74</v>
      </c>
      <c r="O12" s="206">
        <f t="shared" si="7"/>
        <v>7.5897435897435903E-2</v>
      </c>
      <c r="P12" s="206">
        <f>I12/I49</f>
        <v>1.4127375324902698E-2</v>
      </c>
    </row>
    <row r="13" spans="1:16" x14ac:dyDescent="0.25">
      <c r="A13" s="178" t="s">
        <v>10</v>
      </c>
      <c r="B13" s="185">
        <v>774</v>
      </c>
      <c r="C13" s="179">
        <v>816</v>
      </c>
      <c r="D13" s="10">
        <f t="shared" si="0"/>
        <v>42</v>
      </c>
      <c r="E13" s="20">
        <f t="shared" si="8"/>
        <v>5.4263565891472867E-2</v>
      </c>
      <c r="F13" s="172">
        <v>822</v>
      </c>
      <c r="G13" s="40">
        <f t="shared" si="1"/>
        <v>6</v>
      </c>
      <c r="H13" s="20">
        <f t="shared" si="2"/>
        <v>7.3529411764705881E-3</v>
      </c>
      <c r="I13" s="168">
        <v>829</v>
      </c>
      <c r="J13" s="14">
        <f t="shared" si="3"/>
        <v>7</v>
      </c>
      <c r="K13" s="43">
        <f t="shared" si="9"/>
        <v>8.5158150851581509E-3</v>
      </c>
      <c r="L13" s="10">
        <f t="shared" si="4"/>
        <v>13</v>
      </c>
      <c r="M13" s="22">
        <f t="shared" si="5"/>
        <v>1.5931372549019607E-2</v>
      </c>
      <c r="N13" s="14">
        <f t="shared" si="6"/>
        <v>55</v>
      </c>
      <c r="O13" s="19">
        <f t="shared" si="7"/>
        <v>7.10594315245478E-2</v>
      </c>
      <c r="P13" s="93">
        <f>I13/I49</f>
        <v>1.1164532072778205E-2</v>
      </c>
    </row>
    <row r="14" spans="1:16" x14ac:dyDescent="0.25">
      <c r="A14" s="203" t="s">
        <v>11</v>
      </c>
      <c r="B14" s="216">
        <v>1235</v>
      </c>
      <c r="C14" s="216">
        <v>1285</v>
      </c>
      <c r="D14" s="210">
        <f t="shared" si="0"/>
        <v>50</v>
      </c>
      <c r="E14" s="217">
        <f t="shared" si="8"/>
        <v>4.048582995951417E-2</v>
      </c>
      <c r="F14" s="218">
        <v>1280</v>
      </c>
      <c r="G14" s="218">
        <f t="shared" si="1"/>
        <v>-5</v>
      </c>
      <c r="H14" s="217">
        <f t="shared" si="2"/>
        <v>-3.8910505836575876E-3</v>
      </c>
      <c r="I14" s="210">
        <v>1292</v>
      </c>
      <c r="J14" s="210">
        <f t="shared" si="3"/>
        <v>12</v>
      </c>
      <c r="K14" s="219">
        <f t="shared" si="9"/>
        <v>9.3749999999999997E-3</v>
      </c>
      <c r="L14" s="210">
        <f t="shared" si="4"/>
        <v>7</v>
      </c>
      <c r="M14" s="220">
        <f t="shared" si="5"/>
        <v>5.4474708171206223E-3</v>
      </c>
      <c r="N14" s="210">
        <f t="shared" si="6"/>
        <v>57</v>
      </c>
      <c r="O14" s="206">
        <f t="shared" si="7"/>
        <v>4.6153846153846156E-2</v>
      </c>
      <c r="P14" s="206">
        <f>I14/I49</f>
        <v>1.7399970371567479E-2</v>
      </c>
    </row>
    <row r="15" spans="1:16" x14ac:dyDescent="0.25">
      <c r="A15" s="178" t="s">
        <v>12</v>
      </c>
      <c r="B15" s="185">
        <v>591</v>
      </c>
      <c r="C15" s="179">
        <v>605</v>
      </c>
      <c r="D15" s="10">
        <f t="shared" si="0"/>
        <v>14</v>
      </c>
      <c r="E15" s="20">
        <f t="shared" si="8"/>
        <v>2.3688663282571912E-2</v>
      </c>
      <c r="F15" s="172">
        <v>610</v>
      </c>
      <c r="G15" s="40">
        <f t="shared" si="1"/>
        <v>5</v>
      </c>
      <c r="H15" s="20">
        <f t="shared" si="2"/>
        <v>8.2644628099173556E-3</v>
      </c>
      <c r="I15" s="168">
        <v>608</v>
      </c>
      <c r="J15" s="14">
        <f t="shared" si="3"/>
        <v>-2</v>
      </c>
      <c r="K15" s="47">
        <f t="shared" si="9"/>
        <v>-3.2786885245901639E-3</v>
      </c>
      <c r="L15" s="10">
        <f t="shared" si="4"/>
        <v>3</v>
      </c>
      <c r="M15" s="22">
        <f t="shared" si="5"/>
        <v>4.9586776859504135E-3</v>
      </c>
      <c r="N15" s="14">
        <f t="shared" si="6"/>
        <v>17</v>
      </c>
      <c r="O15" s="19">
        <f t="shared" si="7"/>
        <v>2.8764805414551606E-2</v>
      </c>
      <c r="P15" s="93">
        <f>I15/I49</f>
        <v>8.1882213513258719E-3</v>
      </c>
    </row>
    <row r="16" spans="1:16" x14ac:dyDescent="0.25">
      <c r="A16" s="178" t="s">
        <v>13</v>
      </c>
      <c r="B16" s="185">
        <v>170</v>
      </c>
      <c r="C16" s="179">
        <v>172</v>
      </c>
      <c r="D16" s="10">
        <f t="shared" si="0"/>
        <v>2</v>
      </c>
      <c r="E16" s="20">
        <f t="shared" si="8"/>
        <v>1.1764705882352941E-2</v>
      </c>
      <c r="F16" s="172">
        <v>166</v>
      </c>
      <c r="G16" s="40">
        <f t="shared" si="1"/>
        <v>-6</v>
      </c>
      <c r="H16" s="20">
        <f t="shared" si="2"/>
        <v>-3.4883720930232558E-2</v>
      </c>
      <c r="I16" s="168">
        <v>166</v>
      </c>
      <c r="J16" s="14">
        <f t="shared" si="3"/>
        <v>0</v>
      </c>
      <c r="K16" s="47">
        <f t="shared" si="9"/>
        <v>0</v>
      </c>
      <c r="L16" s="10">
        <f t="shared" si="4"/>
        <v>-6</v>
      </c>
      <c r="M16" s="22">
        <f t="shared" si="5"/>
        <v>-3.4883720930232558E-2</v>
      </c>
      <c r="N16" s="14">
        <f t="shared" si="6"/>
        <v>-4</v>
      </c>
      <c r="O16" s="19">
        <f t="shared" si="7"/>
        <v>-2.3529411764705882E-2</v>
      </c>
      <c r="P16" s="93">
        <f>I16/I49</f>
        <v>2.2355999084212085E-3</v>
      </c>
    </row>
    <row r="17" spans="1:16" x14ac:dyDescent="0.25">
      <c r="A17" s="203" t="s">
        <v>14</v>
      </c>
      <c r="B17" s="216">
        <v>969</v>
      </c>
      <c r="C17" s="216">
        <v>986</v>
      </c>
      <c r="D17" s="210">
        <f t="shared" si="0"/>
        <v>17</v>
      </c>
      <c r="E17" s="217">
        <f t="shared" si="8"/>
        <v>1.7543859649122806E-2</v>
      </c>
      <c r="F17" s="218">
        <v>992</v>
      </c>
      <c r="G17" s="218">
        <f t="shared" si="1"/>
        <v>6</v>
      </c>
      <c r="H17" s="217">
        <f t="shared" si="2"/>
        <v>6.0851926977687626E-3</v>
      </c>
      <c r="I17" s="210">
        <v>1005</v>
      </c>
      <c r="J17" s="210">
        <f t="shared" si="3"/>
        <v>13</v>
      </c>
      <c r="K17" s="297">
        <f t="shared" si="9"/>
        <v>1.310483870967742E-2</v>
      </c>
      <c r="L17" s="210">
        <f t="shared" si="4"/>
        <v>19</v>
      </c>
      <c r="M17" s="220">
        <f t="shared" si="5"/>
        <v>1.9269776876267748E-2</v>
      </c>
      <c r="N17" s="210">
        <f t="shared" si="6"/>
        <v>36</v>
      </c>
      <c r="O17" s="206">
        <f t="shared" si="7"/>
        <v>3.7151702786377708E-2</v>
      </c>
      <c r="P17" s="206">
        <f>I17/I49</f>
        <v>1.3534806674477798E-2</v>
      </c>
    </row>
    <row r="18" spans="1:16" x14ac:dyDescent="0.25">
      <c r="A18" s="178" t="s">
        <v>15</v>
      </c>
      <c r="B18" s="185">
        <v>130</v>
      </c>
      <c r="C18" s="179">
        <v>131</v>
      </c>
      <c r="D18" s="10">
        <f t="shared" si="0"/>
        <v>1</v>
      </c>
      <c r="E18" s="20">
        <f t="shared" si="8"/>
        <v>7.6923076923076927E-3</v>
      </c>
      <c r="F18" s="172">
        <v>136</v>
      </c>
      <c r="G18" s="40">
        <f t="shared" si="1"/>
        <v>5</v>
      </c>
      <c r="H18" s="20">
        <f t="shared" si="2"/>
        <v>3.8167938931297711E-2</v>
      </c>
      <c r="I18" s="168">
        <v>139</v>
      </c>
      <c r="J18" s="14">
        <f t="shared" si="3"/>
        <v>3</v>
      </c>
      <c r="K18" s="47">
        <f t="shared" si="9"/>
        <v>2.2058823529411766E-2</v>
      </c>
      <c r="L18" s="10">
        <f t="shared" si="4"/>
        <v>8</v>
      </c>
      <c r="M18" s="22">
        <f t="shared" si="5"/>
        <v>6.1068702290076333E-2</v>
      </c>
      <c r="N18" s="14">
        <f t="shared" si="6"/>
        <v>9</v>
      </c>
      <c r="O18" s="19">
        <f t="shared" si="7"/>
        <v>6.9230769230769235E-2</v>
      </c>
      <c r="P18" s="93">
        <f>I18/I49</f>
        <v>1.8719782365695663E-3</v>
      </c>
    </row>
    <row r="19" spans="1:16" x14ac:dyDescent="0.25">
      <c r="A19" s="178" t="s">
        <v>51</v>
      </c>
      <c r="B19" s="185">
        <v>580</v>
      </c>
      <c r="C19" s="179">
        <v>611</v>
      </c>
      <c r="D19" s="10">
        <f t="shared" si="0"/>
        <v>31</v>
      </c>
      <c r="E19" s="20">
        <f t="shared" si="8"/>
        <v>5.3448275862068968E-2</v>
      </c>
      <c r="F19" s="172">
        <v>611</v>
      </c>
      <c r="G19" s="40">
        <f t="shared" si="1"/>
        <v>0</v>
      </c>
      <c r="H19" s="20">
        <f t="shared" si="2"/>
        <v>0</v>
      </c>
      <c r="I19" s="168">
        <v>610</v>
      </c>
      <c r="J19" s="14">
        <f t="shared" si="3"/>
        <v>-1</v>
      </c>
      <c r="K19" s="47">
        <f t="shared" si="9"/>
        <v>-1.6366612111292963E-3</v>
      </c>
      <c r="L19" s="10">
        <f t="shared" si="4"/>
        <v>-1</v>
      </c>
      <c r="M19" s="22">
        <f t="shared" si="5"/>
        <v>-1.6366612111292963E-3</v>
      </c>
      <c r="N19" s="14">
        <f t="shared" si="6"/>
        <v>30</v>
      </c>
      <c r="O19" s="19">
        <f t="shared" si="7"/>
        <v>5.1724137931034482E-2</v>
      </c>
      <c r="P19" s="93">
        <f>I19/I49</f>
        <v>8.2151562899815504E-3</v>
      </c>
    </row>
    <row r="20" spans="1:16" x14ac:dyDescent="0.25">
      <c r="A20" s="178" t="s">
        <v>16</v>
      </c>
      <c r="B20" s="186">
        <v>528</v>
      </c>
      <c r="C20" s="175">
        <v>545</v>
      </c>
      <c r="D20" s="10">
        <f t="shared" si="0"/>
        <v>17</v>
      </c>
      <c r="E20" s="20">
        <f t="shared" si="8"/>
        <v>3.2196969696969696E-2</v>
      </c>
      <c r="F20" s="172">
        <v>539</v>
      </c>
      <c r="G20" s="40">
        <f t="shared" si="1"/>
        <v>-6</v>
      </c>
      <c r="H20" s="20">
        <f t="shared" si="2"/>
        <v>-1.1009174311926606E-2</v>
      </c>
      <c r="I20" s="168">
        <v>543</v>
      </c>
      <c r="J20" s="14">
        <f t="shared" si="3"/>
        <v>4</v>
      </c>
      <c r="K20" s="47">
        <f t="shared" si="9"/>
        <v>7.4211502782931356E-3</v>
      </c>
      <c r="L20" s="10">
        <f t="shared" si="4"/>
        <v>-2</v>
      </c>
      <c r="M20" s="22">
        <f t="shared" si="5"/>
        <v>-3.669724770642202E-3</v>
      </c>
      <c r="N20" s="14">
        <f t="shared" si="6"/>
        <v>15</v>
      </c>
      <c r="O20" s="19">
        <f t="shared" si="7"/>
        <v>2.8409090909090908E-2</v>
      </c>
      <c r="P20" s="93">
        <f>I20/I49</f>
        <v>7.3128358450163626E-3</v>
      </c>
    </row>
    <row r="21" spans="1:16" x14ac:dyDescent="0.25">
      <c r="A21" s="178" t="s">
        <v>17</v>
      </c>
      <c r="B21" s="186">
        <v>724</v>
      </c>
      <c r="C21" s="174">
        <v>726</v>
      </c>
      <c r="D21" s="9">
        <f t="shared" si="0"/>
        <v>2</v>
      </c>
      <c r="E21" s="19">
        <f t="shared" si="8"/>
        <v>2.7624309392265192E-3</v>
      </c>
      <c r="F21" s="171">
        <v>733</v>
      </c>
      <c r="G21" s="41">
        <f t="shared" si="1"/>
        <v>7</v>
      </c>
      <c r="H21" s="19">
        <f t="shared" si="2"/>
        <v>9.6418732782369149E-3</v>
      </c>
      <c r="I21" s="168">
        <v>730</v>
      </c>
      <c r="J21" s="14">
        <f t="shared" si="3"/>
        <v>-3</v>
      </c>
      <c r="K21" s="47">
        <f t="shared" si="9"/>
        <v>-4.0927694406548429E-3</v>
      </c>
      <c r="L21" s="10">
        <f t="shared" si="4"/>
        <v>4</v>
      </c>
      <c r="M21" s="22">
        <f t="shared" si="5"/>
        <v>5.5096418732782371E-3</v>
      </c>
      <c r="N21" s="14">
        <f t="shared" si="6"/>
        <v>6</v>
      </c>
      <c r="O21" s="19">
        <f t="shared" si="7"/>
        <v>8.2872928176795577E-3</v>
      </c>
      <c r="P21" s="93">
        <f>I21/I49</f>
        <v>9.8312526093221816E-3</v>
      </c>
    </row>
    <row r="22" spans="1:16" x14ac:dyDescent="0.25">
      <c r="A22" s="178" t="s">
        <v>18</v>
      </c>
      <c r="B22" s="186">
        <v>687</v>
      </c>
      <c r="C22" s="174">
        <v>690</v>
      </c>
      <c r="D22" s="9">
        <f t="shared" si="0"/>
        <v>3</v>
      </c>
      <c r="E22" s="19">
        <f t="shared" si="8"/>
        <v>4.3668122270742356E-3</v>
      </c>
      <c r="F22" s="171">
        <v>695</v>
      </c>
      <c r="G22" s="41">
        <f t="shared" si="1"/>
        <v>5</v>
      </c>
      <c r="H22" s="19">
        <f t="shared" si="2"/>
        <v>7.246376811594203E-3</v>
      </c>
      <c r="I22" s="168">
        <v>693</v>
      </c>
      <c r="J22" s="14">
        <f t="shared" si="3"/>
        <v>-2</v>
      </c>
      <c r="K22" s="47">
        <f t="shared" si="9"/>
        <v>-2.8776978417266188E-3</v>
      </c>
      <c r="L22" s="10">
        <f t="shared" si="4"/>
        <v>3</v>
      </c>
      <c r="M22" s="22">
        <f t="shared" si="5"/>
        <v>4.3478260869565218E-3</v>
      </c>
      <c r="N22" s="14">
        <f t="shared" si="6"/>
        <v>6</v>
      </c>
      <c r="O22" s="19">
        <f t="shared" si="7"/>
        <v>8.7336244541484712E-3</v>
      </c>
      <c r="P22" s="93">
        <f>I22/I49</f>
        <v>9.3329562441921542E-3</v>
      </c>
    </row>
    <row r="23" spans="1:16" x14ac:dyDescent="0.25">
      <c r="A23" s="177" t="s">
        <v>19</v>
      </c>
      <c r="B23" s="191">
        <v>6551</v>
      </c>
      <c r="C23" s="192">
        <v>7571</v>
      </c>
      <c r="D23" s="25">
        <f t="shared" si="0"/>
        <v>1020</v>
      </c>
      <c r="E23" s="23">
        <f t="shared" si="8"/>
        <v>0.15570141963059075</v>
      </c>
      <c r="F23" s="36">
        <v>8115</v>
      </c>
      <c r="G23" s="36">
        <f t="shared" si="1"/>
        <v>544</v>
      </c>
      <c r="H23" s="34">
        <f t="shared" si="2"/>
        <v>7.1853123761722357E-2</v>
      </c>
      <c r="I23" s="48">
        <v>8281</v>
      </c>
      <c r="J23" s="48">
        <f t="shared" si="3"/>
        <v>166</v>
      </c>
      <c r="K23" s="49">
        <f t="shared" si="9"/>
        <v>2.0455945779420826E-2</v>
      </c>
      <c r="L23" s="26">
        <f t="shared" si="4"/>
        <v>710</v>
      </c>
      <c r="M23" s="24">
        <f t="shared" si="5"/>
        <v>9.3778893144895001E-2</v>
      </c>
      <c r="N23" s="26">
        <f t="shared" si="6"/>
        <v>1730</v>
      </c>
      <c r="O23" s="23">
        <f t="shared" si="7"/>
        <v>0.26408181956953136</v>
      </c>
      <c r="P23" s="34">
        <f>I23/I49</f>
        <v>0.1115241135038315</v>
      </c>
    </row>
    <row r="24" spans="1:16" x14ac:dyDescent="0.25">
      <c r="A24" s="193" t="s">
        <v>20</v>
      </c>
      <c r="B24" s="197">
        <v>1304</v>
      </c>
      <c r="C24" s="193">
        <v>1305</v>
      </c>
      <c r="D24" s="69">
        <f t="shared" si="0"/>
        <v>1</v>
      </c>
      <c r="E24" s="91">
        <f t="shared" si="8"/>
        <v>7.668711656441718E-4</v>
      </c>
      <c r="F24" s="194">
        <v>1347</v>
      </c>
      <c r="G24" s="194">
        <f t="shared" si="1"/>
        <v>42</v>
      </c>
      <c r="H24" s="91">
        <f t="shared" si="2"/>
        <v>3.2183908045977011E-2</v>
      </c>
      <c r="I24" s="165">
        <v>1332</v>
      </c>
      <c r="J24" s="165">
        <f t="shared" si="3"/>
        <v>-15</v>
      </c>
      <c r="K24" s="198">
        <f t="shared" si="9"/>
        <v>-1.1135857461024499E-2</v>
      </c>
      <c r="L24" s="165">
        <f t="shared" si="4"/>
        <v>27</v>
      </c>
      <c r="M24" s="199">
        <f t="shared" si="5"/>
        <v>2.0689655172413793E-2</v>
      </c>
      <c r="N24" s="165">
        <f t="shared" si="6"/>
        <v>28</v>
      </c>
      <c r="O24" s="91">
        <f t="shared" si="7"/>
        <v>2.1472392638036811E-2</v>
      </c>
      <c r="P24" s="91">
        <f>I24/I49</f>
        <v>1.7938669144681021E-2</v>
      </c>
    </row>
    <row r="25" spans="1:16" x14ac:dyDescent="0.25">
      <c r="A25" s="178" t="s">
        <v>21</v>
      </c>
      <c r="B25" s="186">
        <v>742</v>
      </c>
      <c r="C25" s="174">
        <v>783</v>
      </c>
      <c r="D25" s="9">
        <f t="shared" si="0"/>
        <v>41</v>
      </c>
      <c r="E25" s="19">
        <f t="shared" si="8"/>
        <v>5.5256064690026953E-2</v>
      </c>
      <c r="F25" s="171">
        <v>799</v>
      </c>
      <c r="G25" s="41">
        <f t="shared" si="1"/>
        <v>16</v>
      </c>
      <c r="H25" s="19">
        <f t="shared" si="2"/>
        <v>2.0434227330779056E-2</v>
      </c>
      <c r="I25" s="168">
        <v>801</v>
      </c>
      <c r="J25" s="14">
        <f t="shared" si="3"/>
        <v>2</v>
      </c>
      <c r="K25" s="43">
        <f t="shared" si="9"/>
        <v>2.5031289111389237E-3</v>
      </c>
      <c r="L25" s="10">
        <f t="shared" si="4"/>
        <v>18</v>
      </c>
      <c r="M25" s="22">
        <f t="shared" si="5"/>
        <v>2.2988505747126436E-2</v>
      </c>
      <c r="N25" s="14">
        <f t="shared" si="6"/>
        <v>59</v>
      </c>
      <c r="O25" s="19">
        <f t="shared" si="7"/>
        <v>7.9514824797843664E-2</v>
      </c>
      <c r="P25" s="93">
        <f>I25/I49</f>
        <v>1.0787442931598723E-2</v>
      </c>
    </row>
    <row r="26" spans="1:16" x14ac:dyDescent="0.25">
      <c r="A26" s="178" t="s">
        <v>22</v>
      </c>
      <c r="B26" s="187">
        <v>44</v>
      </c>
      <c r="C26" s="174">
        <v>51</v>
      </c>
      <c r="D26" s="9">
        <f t="shared" si="0"/>
        <v>7</v>
      </c>
      <c r="E26" s="19">
        <f t="shared" si="8"/>
        <v>0.15909090909090909</v>
      </c>
      <c r="F26" s="171">
        <v>54</v>
      </c>
      <c r="G26" s="41">
        <f t="shared" si="1"/>
        <v>3</v>
      </c>
      <c r="H26" s="19">
        <f t="shared" si="2"/>
        <v>5.8823529411764705E-2</v>
      </c>
      <c r="I26" s="168">
        <v>57</v>
      </c>
      <c r="J26" s="14">
        <f t="shared" si="3"/>
        <v>3</v>
      </c>
      <c r="K26" s="43">
        <f t="shared" si="9"/>
        <v>5.5555555555555552E-2</v>
      </c>
      <c r="L26" s="10">
        <f t="shared" si="4"/>
        <v>6</v>
      </c>
      <c r="M26" s="22">
        <f t="shared" si="5"/>
        <v>0.11764705882352941</v>
      </c>
      <c r="N26" s="14">
        <f t="shared" si="6"/>
        <v>13</v>
      </c>
      <c r="O26" s="19">
        <f t="shared" si="7"/>
        <v>0.29545454545454547</v>
      </c>
      <c r="P26" s="93">
        <f>I26/I49</f>
        <v>7.6764575168680055E-4</v>
      </c>
    </row>
    <row r="27" spans="1:16" x14ac:dyDescent="0.25">
      <c r="A27" s="178" t="s">
        <v>23</v>
      </c>
      <c r="B27" s="187">
        <v>250</v>
      </c>
      <c r="C27" s="174">
        <v>253</v>
      </c>
      <c r="D27" s="9">
        <f t="shared" si="0"/>
        <v>3</v>
      </c>
      <c r="E27" s="19">
        <f t="shared" si="8"/>
        <v>1.2E-2</v>
      </c>
      <c r="F27" s="171">
        <v>253</v>
      </c>
      <c r="G27" s="41">
        <f t="shared" si="1"/>
        <v>0</v>
      </c>
      <c r="H27" s="19">
        <f t="shared" si="2"/>
        <v>0</v>
      </c>
      <c r="I27" s="168">
        <v>254</v>
      </c>
      <c r="J27" s="14">
        <f t="shared" si="3"/>
        <v>1</v>
      </c>
      <c r="K27" s="43">
        <f t="shared" si="9"/>
        <v>3.952569169960474E-3</v>
      </c>
      <c r="L27" s="10">
        <f t="shared" si="4"/>
        <v>1</v>
      </c>
      <c r="M27" s="22">
        <f t="shared" si="5"/>
        <v>3.952569169960474E-3</v>
      </c>
      <c r="N27" s="14">
        <f t="shared" si="6"/>
        <v>4</v>
      </c>
      <c r="O27" s="19">
        <f t="shared" si="7"/>
        <v>1.6E-2</v>
      </c>
      <c r="P27" s="93">
        <f>I27/I49</f>
        <v>3.420737209271006E-3</v>
      </c>
    </row>
    <row r="28" spans="1:16" x14ac:dyDescent="0.25">
      <c r="A28" s="178" t="s">
        <v>24</v>
      </c>
      <c r="B28" s="184">
        <v>100</v>
      </c>
      <c r="C28" s="181">
        <v>105</v>
      </c>
      <c r="D28" s="9">
        <f t="shared" si="0"/>
        <v>5</v>
      </c>
      <c r="E28" s="19">
        <f t="shared" si="8"/>
        <v>0.05</v>
      </c>
      <c r="F28" s="171">
        <v>104</v>
      </c>
      <c r="G28" s="41">
        <f t="shared" si="1"/>
        <v>-1</v>
      </c>
      <c r="H28" s="19">
        <f t="shared" si="2"/>
        <v>-9.5238095238095247E-3</v>
      </c>
      <c r="I28" s="168">
        <v>103</v>
      </c>
      <c r="J28" s="14">
        <f t="shared" si="3"/>
        <v>-1</v>
      </c>
      <c r="K28" s="43">
        <f t="shared" si="9"/>
        <v>-9.6153846153846159E-3</v>
      </c>
      <c r="L28" s="10">
        <f t="shared" si="4"/>
        <v>-2</v>
      </c>
      <c r="M28" s="22">
        <f t="shared" si="5"/>
        <v>-1.9047619047619049E-2</v>
      </c>
      <c r="N28" s="14">
        <f t="shared" si="6"/>
        <v>3</v>
      </c>
      <c r="O28" s="19">
        <f t="shared" si="7"/>
        <v>0.03</v>
      </c>
      <c r="P28" s="93">
        <f>I28/I49</f>
        <v>1.3871493407673764E-3</v>
      </c>
    </row>
    <row r="29" spans="1:16" x14ac:dyDescent="0.25">
      <c r="A29" s="178" t="s">
        <v>25</v>
      </c>
      <c r="B29" s="184">
        <v>67</v>
      </c>
      <c r="C29" s="181">
        <v>71</v>
      </c>
      <c r="D29" s="9">
        <f t="shared" si="0"/>
        <v>4</v>
      </c>
      <c r="E29" s="19">
        <f t="shared" si="8"/>
        <v>5.9701492537313432E-2</v>
      </c>
      <c r="F29" s="171">
        <v>78</v>
      </c>
      <c r="G29" s="41">
        <f t="shared" si="1"/>
        <v>7</v>
      </c>
      <c r="H29" s="19">
        <f t="shared" si="2"/>
        <v>9.8591549295774641E-2</v>
      </c>
      <c r="I29" s="168">
        <v>79</v>
      </c>
      <c r="J29" s="14">
        <f t="shared" si="3"/>
        <v>1</v>
      </c>
      <c r="K29" s="43">
        <f t="shared" si="9"/>
        <v>1.282051282051282E-2</v>
      </c>
      <c r="L29" s="10">
        <f t="shared" si="4"/>
        <v>8</v>
      </c>
      <c r="M29" s="22">
        <f t="shared" si="5"/>
        <v>0.11267605633802817</v>
      </c>
      <c r="N29" s="14">
        <f t="shared" si="6"/>
        <v>12</v>
      </c>
      <c r="O29" s="19">
        <f t="shared" si="7"/>
        <v>0.17910447761194029</v>
      </c>
      <c r="P29" s="93">
        <f>I29/I49</f>
        <v>1.0639300768992498E-3</v>
      </c>
    </row>
    <row r="30" spans="1:16" x14ac:dyDescent="0.25">
      <c r="A30" s="178" t="s">
        <v>26</v>
      </c>
      <c r="B30" s="184">
        <v>163</v>
      </c>
      <c r="C30" s="181">
        <v>161</v>
      </c>
      <c r="D30" s="9">
        <f t="shared" si="0"/>
        <v>-2</v>
      </c>
      <c r="E30" s="19">
        <f t="shared" si="8"/>
        <v>-1.2269938650306749E-2</v>
      </c>
      <c r="F30" s="171">
        <v>165</v>
      </c>
      <c r="G30" s="41">
        <f t="shared" si="1"/>
        <v>4</v>
      </c>
      <c r="H30" s="19">
        <f t="shared" si="2"/>
        <v>2.4844720496894408E-2</v>
      </c>
      <c r="I30" s="168">
        <v>167</v>
      </c>
      <c r="J30" s="14">
        <f t="shared" si="3"/>
        <v>2</v>
      </c>
      <c r="K30" s="43">
        <f t="shared" si="9"/>
        <v>1.2121212121212121E-2</v>
      </c>
      <c r="L30" s="10">
        <f t="shared" si="4"/>
        <v>6</v>
      </c>
      <c r="M30" s="22">
        <f t="shared" si="5"/>
        <v>3.7267080745341616E-2</v>
      </c>
      <c r="N30" s="14">
        <f t="shared" si="6"/>
        <v>4</v>
      </c>
      <c r="O30" s="19">
        <f t="shared" si="7"/>
        <v>2.4539877300613498E-2</v>
      </c>
      <c r="P30" s="93">
        <f>I30/I49</f>
        <v>2.2490673777490473E-3</v>
      </c>
    </row>
    <row r="31" spans="1:16" x14ac:dyDescent="0.25">
      <c r="A31" s="178" t="s">
        <v>27</v>
      </c>
      <c r="B31" s="184">
        <v>84</v>
      </c>
      <c r="C31" s="181">
        <v>92</v>
      </c>
      <c r="D31" s="9">
        <f t="shared" si="0"/>
        <v>8</v>
      </c>
      <c r="E31" s="19">
        <f t="shared" si="8"/>
        <v>9.5238095238095233E-2</v>
      </c>
      <c r="F31" s="171">
        <v>92</v>
      </c>
      <c r="G31" s="41">
        <f t="shared" si="1"/>
        <v>0</v>
      </c>
      <c r="H31" s="19">
        <f t="shared" si="2"/>
        <v>0</v>
      </c>
      <c r="I31" s="168">
        <v>92</v>
      </c>
      <c r="J31" s="14">
        <f t="shared" si="3"/>
        <v>0</v>
      </c>
      <c r="K31" s="43">
        <f t="shared" si="9"/>
        <v>0</v>
      </c>
      <c r="L31" s="10">
        <f t="shared" si="4"/>
        <v>0</v>
      </c>
      <c r="M31" s="22">
        <f t="shared" si="5"/>
        <v>0</v>
      </c>
      <c r="N31" s="14">
        <f t="shared" si="6"/>
        <v>8</v>
      </c>
      <c r="O31" s="19">
        <f t="shared" si="7"/>
        <v>9.5238095238095233E-2</v>
      </c>
      <c r="P31" s="93">
        <f>I31/I49</f>
        <v>1.2390071781611517E-3</v>
      </c>
    </row>
    <row r="32" spans="1:16" x14ac:dyDescent="0.25">
      <c r="A32" s="178" t="s">
        <v>28</v>
      </c>
      <c r="B32" s="184">
        <v>156</v>
      </c>
      <c r="C32" s="181">
        <v>147</v>
      </c>
      <c r="D32" s="9">
        <f t="shared" si="0"/>
        <v>-9</v>
      </c>
      <c r="E32" s="19">
        <f t="shared" si="8"/>
        <v>-5.7692307692307696E-2</v>
      </c>
      <c r="F32" s="171">
        <v>158</v>
      </c>
      <c r="G32" s="41">
        <f t="shared" si="1"/>
        <v>11</v>
      </c>
      <c r="H32" s="19">
        <f t="shared" si="2"/>
        <v>7.4829931972789115E-2</v>
      </c>
      <c r="I32" s="168">
        <v>158</v>
      </c>
      <c r="J32" s="14">
        <f t="shared" si="3"/>
        <v>0</v>
      </c>
      <c r="K32" s="43">
        <f t="shared" si="9"/>
        <v>0</v>
      </c>
      <c r="L32" s="10">
        <f t="shared" si="4"/>
        <v>11</v>
      </c>
      <c r="M32" s="22">
        <f t="shared" si="5"/>
        <v>7.4829931972789115E-2</v>
      </c>
      <c r="N32" s="14">
        <f t="shared" si="6"/>
        <v>2</v>
      </c>
      <c r="O32" s="19">
        <f t="shared" si="7"/>
        <v>1.282051282051282E-2</v>
      </c>
      <c r="P32" s="93">
        <f>I32/I49</f>
        <v>2.1278601537984996E-3</v>
      </c>
    </row>
    <row r="33" spans="1:16" x14ac:dyDescent="0.25">
      <c r="A33" s="178" t="s">
        <v>29</v>
      </c>
      <c r="B33" s="184">
        <v>0</v>
      </c>
      <c r="C33" s="181">
        <v>1</v>
      </c>
      <c r="D33" s="9">
        <f t="shared" si="0"/>
        <v>1</v>
      </c>
      <c r="E33" s="19"/>
      <c r="F33" s="171">
        <v>1</v>
      </c>
      <c r="G33" s="41">
        <f t="shared" si="1"/>
        <v>0</v>
      </c>
      <c r="H33" s="19">
        <f t="shared" si="2"/>
        <v>0</v>
      </c>
      <c r="I33" s="168">
        <v>1</v>
      </c>
      <c r="J33" s="14">
        <f t="shared" si="3"/>
        <v>0</v>
      </c>
      <c r="K33" s="43">
        <f t="shared" si="9"/>
        <v>0</v>
      </c>
      <c r="L33" s="10">
        <f t="shared" si="4"/>
        <v>0</v>
      </c>
      <c r="M33" s="22">
        <f t="shared" si="5"/>
        <v>0</v>
      </c>
      <c r="N33" s="14">
        <f t="shared" si="6"/>
        <v>1</v>
      </c>
      <c r="O33" s="19"/>
      <c r="P33" s="93">
        <f>I33/I49</f>
        <v>1.3467469327838606E-5</v>
      </c>
    </row>
    <row r="34" spans="1:16" x14ac:dyDescent="0.25">
      <c r="A34" s="178" t="s">
        <v>30</v>
      </c>
      <c r="B34" s="184">
        <v>328</v>
      </c>
      <c r="C34" s="181">
        <v>333</v>
      </c>
      <c r="D34" s="9">
        <f t="shared" si="0"/>
        <v>5</v>
      </c>
      <c r="E34" s="19">
        <f t="shared" ref="E34:E49" si="10">D34/B34</f>
        <v>1.524390243902439E-2</v>
      </c>
      <c r="F34" s="171">
        <v>329</v>
      </c>
      <c r="G34" s="41">
        <f t="shared" si="1"/>
        <v>-4</v>
      </c>
      <c r="H34" s="19">
        <f t="shared" si="2"/>
        <v>-1.2012012012012012E-2</v>
      </c>
      <c r="I34" s="168">
        <v>327</v>
      </c>
      <c r="J34" s="14">
        <f t="shared" si="3"/>
        <v>-2</v>
      </c>
      <c r="K34" s="43">
        <f t="shared" si="9"/>
        <v>-6.0790273556231003E-3</v>
      </c>
      <c r="L34" s="10">
        <f t="shared" si="4"/>
        <v>-6</v>
      </c>
      <c r="M34" s="22">
        <f t="shared" si="5"/>
        <v>-1.8018018018018018E-2</v>
      </c>
      <c r="N34" s="14">
        <f t="shared" si="6"/>
        <v>-1</v>
      </c>
      <c r="O34" s="19">
        <f t="shared" ref="O34:O49" si="11">N34/B34</f>
        <v>-3.0487804878048782E-3</v>
      </c>
      <c r="P34" s="93">
        <f>I34/I49</f>
        <v>4.4038624702032242E-3</v>
      </c>
    </row>
    <row r="35" spans="1:16" x14ac:dyDescent="0.25">
      <c r="A35" s="178" t="s">
        <v>32</v>
      </c>
      <c r="B35" s="184">
        <v>17</v>
      </c>
      <c r="C35" s="181">
        <v>25</v>
      </c>
      <c r="D35" s="9">
        <f t="shared" si="0"/>
        <v>8</v>
      </c>
      <c r="E35" s="19">
        <f t="shared" si="10"/>
        <v>0.47058823529411764</v>
      </c>
      <c r="F35" s="171">
        <v>23</v>
      </c>
      <c r="G35" s="41">
        <f t="shared" si="1"/>
        <v>-2</v>
      </c>
      <c r="H35" s="19">
        <f>-G35/C35</f>
        <v>0.08</v>
      </c>
      <c r="I35" s="168">
        <v>23</v>
      </c>
      <c r="J35" s="14">
        <f t="shared" si="3"/>
        <v>0</v>
      </c>
      <c r="K35" s="43">
        <f t="shared" si="9"/>
        <v>0</v>
      </c>
      <c r="L35" s="10">
        <f t="shared" si="4"/>
        <v>-2</v>
      </c>
      <c r="M35" s="22">
        <f t="shared" si="5"/>
        <v>-0.08</v>
      </c>
      <c r="N35" s="14">
        <f t="shared" si="6"/>
        <v>6</v>
      </c>
      <c r="O35" s="19">
        <f t="shared" si="11"/>
        <v>0.35294117647058826</v>
      </c>
      <c r="P35" s="93">
        <f>I35/I49</f>
        <v>3.0975179454028793E-4</v>
      </c>
    </row>
    <row r="36" spans="1:16" x14ac:dyDescent="0.25">
      <c r="A36" s="178" t="s">
        <v>31</v>
      </c>
      <c r="B36" s="184">
        <v>232</v>
      </c>
      <c r="C36" s="181">
        <v>237</v>
      </c>
      <c r="D36" s="9">
        <f t="shared" si="0"/>
        <v>5</v>
      </c>
      <c r="E36" s="19">
        <f t="shared" si="10"/>
        <v>2.1551724137931036E-2</v>
      </c>
      <c r="F36" s="171">
        <v>238</v>
      </c>
      <c r="G36" s="41">
        <f t="shared" si="1"/>
        <v>1</v>
      </c>
      <c r="H36" s="19">
        <f t="shared" ref="H36:H49" si="12">G36/C36</f>
        <v>4.2194092827004216E-3</v>
      </c>
      <c r="I36" s="168">
        <v>242</v>
      </c>
      <c r="J36" s="14">
        <f t="shared" si="3"/>
        <v>4</v>
      </c>
      <c r="K36" s="43">
        <f t="shared" si="9"/>
        <v>1.680672268907563E-2</v>
      </c>
      <c r="L36" s="10">
        <f t="shared" si="4"/>
        <v>5</v>
      </c>
      <c r="M36" s="22">
        <f t="shared" si="5"/>
        <v>2.1097046413502109E-2</v>
      </c>
      <c r="N36" s="14">
        <f t="shared" si="6"/>
        <v>10</v>
      </c>
      <c r="O36" s="19">
        <f t="shared" si="11"/>
        <v>4.3103448275862072E-2</v>
      </c>
      <c r="P36" s="93">
        <f>I36/I49</f>
        <v>3.2591275773369427E-3</v>
      </c>
    </row>
    <row r="37" spans="1:16" x14ac:dyDescent="0.25">
      <c r="A37" s="178" t="s">
        <v>33</v>
      </c>
      <c r="B37" s="184">
        <v>314</v>
      </c>
      <c r="C37" s="181">
        <v>326</v>
      </c>
      <c r="D37" s="9">
        <f t="shared" si="0"/>
        <v>12</v>
      </c>
      <c r="E37" s="19">
        <f t="shared" si="10"/>
        <v>3.8216560509554139E-2</v>
      </c>
      <c r="F37" s="171">
        <v>322</v>
      </c>
      <c r="G37" s="41">
        <f t="shared" si="1"/>
        <v>-4</v>
      </c>
      <c r="H37" s="19">
        <f t="shared" si="12"/>
        <v>-1.2269938650306749E-2</v>
      </c>
      <c r="I37" s="168">
        <v>324</v>
      </c>
      <c r="J37" s="14">
        <f t="shared" si="3"/>
        <v>2</v>
      </c>
      <c r="K37" s="43">
        <f t="shared" si="9"/>
        <v>6.2111801242236021E-3</v>
      </c>
      <c r="L37" s="10">
        <f t="shared" si="4"/>
        <v>-2</v>
      </c>
      <c r="M37" s="22">
        <f t="shared" si="5"/>
        <v>-6.1349693251533744E-3</v>
      </c>
      <c r="N37" s="14">
        <f t="shared" si="6"/>
        <v>10</v>
      </c>
      <c r="O37" s="19">
        <f t="shared" si="11"/>
        <v>3.1847133757961783E-2</v>
      </c>
      <c r="P37" s="93">
        <f>I37/I49</f>
        <v>4.3634600622197081E-3</v>
      </c>
    </row>
    <row r="38" spans="1:16" x14ac:dyDescent="0.25">
      <c r="A38" s="178" t="s">
        <v>34</v>
      </c>
      <c r="B38" s="184">
        <v>27</v>
      </c>
      <c r="C38" s="181">
        <v>61</v>
      </c>
      <c r="D38" s="9">
        <f t="shared" si="0"/>
        <v>34</v>
      </c>
      <c r="E38" s="19">
        <f t="shared" si="10"/>
        <v>1.2592592592592593</v>
      </c>
      <c r="F38" s="171">
        <v>59</v>
      </c>
      <c r="G38" s="41">
        <f t="shared" si="1"/>
        <v>-2</v>
      </c>
      <c r="H38" s="19">
        <f t="shared" si="12"/>
        <v>-3.2786885245901641E-2</v>
      </c>
      <c r="I38" s="167">
        <v>59</v>
      </c>
      <c r="J38" s="13">
        <f t="shared" si="3"/>
        <v>0</v>
      </c>
      <c r="K38" s="44">
        <f t="shared" si="9"/>
        <v>0</v>
      </c>
      <c r="L38" s="9">
        <f t="shared" si="4"/>
        <v>-2</v>
      </c>
      <c r="M38" s="21">
        <f t="shared" si="5"/>
        <v>-3.2786885245901641E-2</v>
      </c>
      <c r="N38" s="14">
        <f t="shared" si="6"/>
        <v>32</v>
      </c>
      <c r="O38" s="19">
        <f t="shared" si="11"/>
        <v>1.1851851851851851</v>
      </c>
      <c r="P38" s="93">
        <f>I38/I49</f>
        <v>7.9458069034247776E-4</v>
      </c>
    </row>
    <row r="39" spans="1:16" x14ac:dyDescent="0.25">
      <c r="A39" s="178" t="s">
        <v>35</v>
      </c>
      <c r="B39" s="184">
        <v>369</v>
      </c>
      <c r="C39" s="181">
        <v>374</v>
      </c>
      <c r="D39" s="9">
        <f t="shared" si="0"/>
        <v>5</v>
      </c>
      <c r="E39" s="19">
        <f t="shared" si="10"/>
        <v>1.3550135501355014E-2</v>
      </c>
      <c r="F39" s="171">
        <v>389</v>
      </c>
      <c r="G39" s="41">
        <f t="shared" si="1"/>
        <v>15</v>
      </c>
      <c r="H39" s="19">
        <f t="shared" si="12"/>
        <v>4.0106951871657755E-2</v>
      </c>
      <c r="I39" s="168">
        <v>390</v>
      </c>
      <c r="J39" s="14">
        <f t="shared" si="3"/>
        <v>1</v>
      </c>
      <c r="K39" s="43">
        <f t="shared" si="9"/>
        <v>2.5706940874035988E-3</v>
      </c>
      <c r="L39" s="10">
        <f t="shared" si="4"/>
        <v>16</v>
      </c>
      <c r="M39" s="22">
        <f t="shared" si="5"/>
        <v>4.2780748663101602E-2</v>
      </c>
      <c r="N39" s="14">
        <f t="shared" si="6"/>
        <v>21</v>
      </c>
      <c r="O39" s="19">
        <f t="shared" si="11"/>
        <v>5.6910569105691054E-2</v>
      </c>
      <c r="P39" s="93">
        <f>I39/I49</f>
        <v>5.2523130378570567E-3</v>
      </c>
    </row>
    <row r="40" spans="1:16" x14ac:dyDescent="0.25">
      <c r="A40" s="178" t="s">
        <v>36</v>
      </c>
      <c r="B40" s="184">
        <v>320</v>
      </c>
      <c r="C40" s="181">
        <v>322</v>
      </c>
      <c r="D40" s="9">
        <f t="shared" si="0"/>
        <v>2</v>
      </c>
      <c r="E40" s="19">
        <f t="shared" si="10"/>
        <v>6.2500000000000003E-3</v>
      </c>
      <c r="F40" s="171">
        <v>317</v>
      </c>
      <c r="G40" s="41">
        <f t="shared" si="1"/>
        <v>-5</v>
      </c>
      <c r="H40" s="19">
        <f t="shared" si="12"/>
        <v>-1.5527950310559006E-2</v>
      </c>
      <c r="I40" s="168">
        <v>318</v>
      </c>
      <c r="J40" s="14">
        <f t="shared" si="3"/>
        <v>1</v>
      </c>
      <c r="K40" s="43">
        <f t="shared" si="9"/>
        <v>3.1545741324921135E-3</v>
      </c>
      <c r="L40" s="10">
        <f t="shared" si="4"/>
        <v>-4</v>
      </c>
      <c r="M40" s="22">
        <f t="shared" si="5"/>
        <v>-1.2422360248447204E-2</v>
      </c>
      <c r="N40" s="14">
        <f t="shared" si="6"/>
        <v>-2</v>
      </c>
      <c r="O40" s="19">
        <f t="shared" si="11"/>
        <v>-6.2500000000000003E-3</v>
      </c>
      <c r="P40" s="93">
        <f>I40/I49</f>
        <v>4.2826552462526769E-3</v>
      </c>
    </row>
    <row r="41" spans="1:16" x14ac:dyDescent="0.25">
      <c r="A41" s="178" t="s">
        <v>37</v>
      </c>
      <c r="B41" s="184">
        <v>543</v>
      </c>
      <c r="C41" s="181">
        <v>576</v>
      </c>
      <c r="D41" s="9">
        <f t="shared" si="0"/>
        <v>33</v>
      </c>
      <c r="E41" s="19">
        <f t="shared" si="10"/>
        <v>6.0773480662983423E-2</v>
      </c>
      <c r="F41" s="171">
        <v>587</v>
      </c>
      <c r="G41" s="41">
        <f t="shared" si="1"/>
        <v>11</v>
      </c>
      <c r="H41" s="19">
        <f t="shared" si="12"/>
        <v>1.9097222222222224E-2</v>
      </c>
      <c r="I41" s="167">
        <v>592</v>
      </c>
      <c r="J41" s="13">
        <f t="shared" si="3"/>
        <v>5</v>
      </c>
      <c r="K41" s="44">
        <f t="shared" si="9"/>
        <v>8.5178875638841564E-3</v>
      </c>
      <c r="L41" s="9">
        <f t="shared" si="4"/>
        <v>16</v>
      </c>
      <c r="M41" s="21">
        <f t="shared" si="5"/>
        <v>2.7777777777777776E-2</v>
      </c>
      <c r="N41" s="14">
        <f t="shared" si="6"/>
        <v>49</v>
      </c>
      <c r="O41" s="19">
        <f t="shared" si="11"/>
        <v>9.0239410681399637E-2</v>
      </c>
      <c r="P41" s="93">
        <f>I41/I49</f>
        <v>7.9727418420804542E-3</v>
      </c>
    </row>
    <row r="42" spans="1:16" x14ac:dyDescent="0.25">
      <c r="A42" s="203" t="s">
        <v>38</v>
      </c>
      <c r="B42" s="204">
        <v>1039</v>
      </c>
      <c r="C42" s="204">
        <v>1082</v>
      </c>
      <c r="D42" s="205">
        <f t="shared" si="0"/>
        <v>43</v>
      </c>
      <c r="E42" s="206">
        <f t="shared" si="10"/>
        <v>4.138594802694899E-2</v>
      </c>
      <c r="F42" s="207">
        <v>1101</v>
      </c>
      <c r="G42" s="207">
        <f t="shared" si="1"/>
        <v>19</v>
      </c>
      <c r="H42" s="206">
        <f t="shared" si="12"/>
        <v>1.756007393715342E-2</v>
      </c>
      <c r="I42" s="205">
        <v>1099</v>
      </c>
      <c r="J42" s="205">
        <f t="shared" si="3"/>
        <v>-2</v>
      </c>
      <c r="K42" s="208">
        <f t="shared" si="9"/>
        <v>-1.8165304268846503E-3</v>
      </c>
      <c r="L42" s="205">
        <f t="shared" si="4"/>
        <v>17</v>
      </c>
      <c r="M42" s="209">
        <f t="shared" si="5"/>
        <v>1.5711645101663587E-2</v>
      </c>
      <c r="N42" s="210">
        <f t="shared" si="6"/>
        <v>60</v>
      </c>
      <c r="O42" s="206">
        <f t="shared" si="11"/>
        <v>5.7747834456207889E-2</v>
      </c>
      <c r="P42" s="206">
        <f>I42/I49</f>
        <v>1.4800748791294628E-2</v>
      </c>
    </row>
    <row r="43" spans="1:16" x14ac:dyDescent="0.25">
      <c r="A43" s="178" t="s">
        <v>39</v>
      </c>
      <c r="B43" s="184">
        <v>62</v>
      </c>
      <c r="C43" s="181">
        <v>62</v>
      </c>
      <c r="D43" s="9">
        <f t="shared" si="0"/>
        <v>0</v>
      </c>
      <c r="E43" s="19">
        <f t="shared" si="10"/>
        <v>0</v>
      </c>
      <c r="F43" s="171">
        <v>54</v>
      </c>
      <c r="G43" s="41">
        <f t="shared" si="1"/>
        <v>-8</v>
      </c>
      <c r="H43" s="19">
        <f t="shared" si="12"/>
        <v>-0.12903225806451613</v>
      </c>
      <c r="I43" s="167">
        <v>54</v>
      </c>
      <c r="J43" s="13">
        <f t="shared" si="3"/>
        <v>0</v>
      </c>
      <c r="K43" s="44">
        <f t="shared" si="9"/>
        <v>0</v>
      </c>
      <c r="L43" s="9">
        <f t="shared" si="4"/>
        <v>-8</v>
      </c>
      <c r="M43" s="21">
        <f t="shared" si="5"/>
        <v>-0.12903225806451613</v>
      </c>
      <c r="N43" s="14">
        <f t="shared" si="6"/>
        <v>-8</v>
      </c>
      <c r="O43" s="19">
        <f t="shared" si="11"/>
        <v>-0.12903225806451613</v>
      </c>
      <c r="P43" s="93">
        <f>I43/I49</f>
        <v>7.2724334370328472E-4</v>
      </c>
    </row>
    <row r="44" spans="1:16" x14ac:dyDescent="0.25">
      <c r="A44" s="178" t="s">
        <v>40</v>
      </c>
      <c r="B44" s="184">
        <v>129</v>
      </c>
      <c r="C44" s="181">
        <v>126</v>
      </c>
      <c r="D44" s="9">
        <f t="shared" si="0"/>
        <v>-3</v>
      </c>
      <c r="E44" s="19">
        <f t="shared" si="10"/>
        <v>-2.3255813953488372E-2</v>
      </c>
      <c r="F44" s="171">
        <v>121</v>
      </c>
      <c r="G44" s="41">
        <f t="shared" si="1"/>
        <v>-5</v>
      </c>
      <c r="H44" s="19">
        <f t="shared" si="12"/>
        <v>-3.968253968253968E-2</v>
      </c>
      <c r="I44" s="167">
        <v>120</v>
      </c>
      <c r="J44" s="13">
        <f t="shared" si="3"/>
        <v>-1</v>
      </c>
      <c r="K44" s="44">
        <f t="shared" si="9"/>
        <v>-8.2644628099173556E-3</v>
      </c>
      <c r="L44" s="9">
        <f t="shared" si="4"/>
        <v>-6</v>
      </c>
      <c r="M44" s="21">
        <f t="shared" si="5"/>
        <v>-4.7619047619047616E-2</v>
      </c>
      <c r="N44" s="14">
        <f t="shared" si="6"/>
        <v>-9</v>
      </c>
      <c r="O44" s="19">
        <f t="shared" si="11"/>
        <v>-6.9767441860465115E-2</v>
      </c>
      <c r="P44" s="93">
        <f>I44/I49</f>
        <v>1.6160963193406327E-3</v>
      </c>
    </row>
    <row r="45" spans="1:16" x14ac:dyDescent="0.25">
      <c r="A45" s="178" t="s">
        <v>41</v>
      </c>
      <c r="B45" s="184">
        <v>46</v>
      </c>
      <c r="C45" s="181">
        <v>48</v>
      </c>
      <c r="D45" s="9">
        <f t="shared" si="0"/>
        <v>2</v>
      </c>
      <c r="E45" s="19">
        <f t="shared" si="10"/>
        <v>4.3478260869565216E-2</v>
      </c>
      <c r="F45" s="171">
        <v>49</v>
      </c>
      <c r="G45" s="41">
        <f t="shared" si="1"/>
        <v>1</v>
      </c>
      <c r="H45" s="19">
        <f t="shared" si="12"/>
        <v>2.0833333333333332E-2</v>
      </c>
      <c r="I45" s="167">
        <v>50</v>
      </c>
      <c r="J45" s="13">
        <f t="shared" si="3"/>
        <v>1</v>
      </c>
      <c r="K45" s="44">
        <f t="shared" si="9"/>
        <v>2.0408163265306121E-2</v>
      </c>
      <c r="L45" s="9">
        <f t="shared" si="4"/>
        <v>2</v>
      </c>
      <c r="M45" s="21">
        <f t="shared" si="5"/>
        <v>4.1666666666666664E-2</v>
      </c>
      <c r="N45" s="14">
        <f t="shared" si="6"/>
        <v>4</v>
      </c>
      <c r="O45" s="19">
        <f t="shared" si="11"/>
        <v>8.6956521739130432E-2</v>
      </c>
      <c r="P45" s="93">
        <f>I45/I49</f>
        <v>6.7337346639193029E-4</v>
      </c>
    </row>
    <row r="46" spans="1:16" x14ac:dyDescent="0.25">
      <c r="A46" s="193" t="s">
        <v>42</v>
      </c>
      <c r="B46" s="189">
        <v>3245</v>
      </c>
      <c r="C46" s="189">
        <v>3264</v>
      </c>
      <c r="D46" s="69">
        <f t="shared" si="0"/>
        <v>19</v>
      </c>
      <c r="E46" s="91">
        <f t="shared" si="10"/>
        <v>5.8551617873651776E-3</v>
      </c>
      <c r="F46" s="194">
        <v>3288</v>
      </c>
      <c r="G46" s="194">
        <f t="shared" si="1"/>
        <v>24</v>
      </c>
      <c r="H46" s="91">
        <f t="shared" si="12"/>
        <v>7.3529411764705881E-3</v>
      </c>
      <c r="I46" s="69">
        <v>3301</v>
      </c>
      <c r="J46" s="69">
        <f t="shared" si="3"/>
        <v>13</v>
      </c>
      <c r="K46" s="195">
        <f t="shared" si="9"/>
        <v>3.9537712895377133E-3</v>
      </c>
      <c r="L46" s="69">
        <f t="shared" si="4"/>
        <v>37</v>
      </c>
      <c r="M46" s="196">
        <f t="shared" si="5"/>
        <v>1.133578431372549E-2</v>
      </c>
      <c r="N46" s="165">
        <f t="shared" si="6"/>
        <v>56</v>
      </c>
      <c r="O46" s="91">
        <f t="shared" si="11"/>
        <v>1.7257318952234205E-2</v>
      </c>
      <c r="P46" s="91">
        <f>I46/I49</f>
        <v>4.4456116251195235E-2</v>
      </c>
    </row>
    <row r="47" spans="1:16" x14ac:dyDescent="0.25">
      <c r="A47" s="203" t="s">
        <v>43</v>
      </c>
      <c r="B47" s="204">
        <v>1327</v>
      </c>
      <c r="C47" s="204">
        <v>1350</v>
      </c>
      <c r="D47" s="205">
        <f t="shared" si="0"/>
        <v>23</v>
      </c>
      <c r="E47" s="206">
        <f t="shared" si="10"/>
        <v>1.7332328560663149E-2</v>
      </c>
      <c r="F47" s="207">
        <v>1378</v>
      </c>
      <c r="G47" s="207">
        <f t="shared" si="1"/>
        <v>28</v>
      </c>
      <c r="H47" s="206">
        <f t="shared" si="12"/>
        <v>2.074074074074074E-2</v>
      </c>
      <c r="I47" s="205">
        <v>1388</v>
      </c>
      <c r="J47" s="205">
        <f t="shared" si="3"/>
        <v>10</v>
      </c>
      <c r="K47" s="208">
        <f t="shared" si="9"/>
        <v>7.2568940493468797E-3</v>
      </c>
      <c r="L47" s="205">
        <f t="shared" si="4"/>
        <v>38</v>
      </c>
      <c r="M47" s="209">
        <f t="shared" si="5"/>
        <v>2.8148148148148148E-2</v>
      </c>
      <c r="N47" s="210">
        <f t="shared" si="6"/>
        <v>61</v>
      </c>
      <c r="O47" s="206">
        <f t="shared" si="11"/>
        <v>4.5968349660889224E-2</v>
      </c>
      <c r="P47" s="206">
        <f>I47/I49</f>
        <v>1.8692847427039985E-2</v>
      </c>
    </row>
    <row r="48" spans="1:16" x14ac:dyDescent="0.25">
      <c r="A48" s="211" t="s">
        <v>44</v>
      </c>
      <c r="B48" s="212">
        <v>1185</v>
      </c>
      <c r="C48" s="212">
        <v>1180</v>
      </c>
      <c r="D48" s="213">
        <f t="shared" si="0"/>
        <v>-5</v>
      </c>
      <c r="E48" s="125">
        <f t="shared" si="10"/>
        <v>-4.2194092827004216E-3</v>
      </c>
      <c r="F48" s="214">
        <v>1187</v>
      </c>
      <c r="G48" s="214">
        <f t="shared" si="1"/>
        <v>7</v>
      </c>
      <c r="H48" s="125">
        <f t="shared" si="12"/>
        <v>5.9322033898305086E-3</v>
      </c>
      <c r="I48" s="213">
        <v>1184</v>
      </c>
      <c r="J48" s="213">
        <f t="shared" si="3"/>
        <v>-3</v>
      </c>
      <c r="K48" s="126">
        <f t="shared" si="9"/>
        <v>-2.527379949452401E-3</v>
      </c>
      <c r="L48" s="213">
        <f t="shared" si="4"/>
        <v>4</v>
      </c>
      <c r="M48" s="127">
        <f t="shared" si="5"/>
        <v>3.3898305084745762E-3</v>
      </c>
      <c r="N48" s="215">
        <f t="shared" si="6"/>
        <v>-1</v>
      </c>
      <c r="O48" s="125">
        <f t="shared" si="11"/>
        <v>-8.438818565400844E-4</v>
      </c>
      <c r="P48" s="19">
        <f>I48/I49</f>
        <v>1.5945483684160908E-2</v>
      </c>
    </row>
    <row r="49" spans="1:23" x14ac:dyDescent="0.25">
      <c r="A49" s="7" t="s">
        <v>50</v>
      </c>
      <c r="B49" s="188">
        <f>SUM(B5:B48)</f>
        <v>68613</v>
      </c>
      <c r="C49" s="169">
        <f>SUM(C5:C48)</f>
        <v>72451</v>
      </c>
      <c r="D49" s="8">
        <f t="shared" si="0"/>
        <v>3838</v>
      </c>
      <c r="E49" s="38">
        <f t="shared" si="10"/>
        <v>5.5936921574628713E-2</v>
      </c>
      <c r="F49" s="173">
        <f>SUM(F5:F46)</f>
        <v>71419</v>
      </c>
      <c r="G49" s="37">
        <f>SUM(G5:G48)</f>
        <v>1533</v>
      </c>
      <c r="H49" s="38">
        <f t="shared" si="12"/>
        <v>2.1159128238395605E-2</v>
      </c>
      <c r="I49" s="169">
        <f>SUM(I5:I48)</f>
        <v>74253</v>
      </c>
      <c r="J49" s="8">
        <f t="shared" si="3"/>
        <v>2834</v>
      </c>
      <c r="K49" s="45">
        <f t="shared" si="9"/>
        <v>3.9681317296517735E-2</v>
      </c>
      <c r="L49" s="8">
        <f t="shared" si="4"/>
        <v>1802</v>
      </c>
      <c r="M49" s="39">
        <f t="shared" si="5"/>
        <v>2.487198244330651E-2</v>
      </c>
      <c r="N49" s="8">
        <f t="shared" si="6"/>
        <v>5640</v>
      </c>
      <c r="O49" s="38">
        <f t="shared" si="11"/>
        <v>8.2200166149272003E-2</v>
      </c>
      <c r="P49" s="11"/>
    </row>
    <row r="52" spans="1:23" ht="15.75" x14ac:dyDescent="0.25">
      <c r="A52" s="29" t="s">
        <v>55</v>
      </c>
    </row>
    <row r="54" spans="1:23" x14ac:dyDescent="0.25">
      <c r="A54" s="79"/>
      <c r="B54" s="79"/>
      <c r="C54" s="79"/>
      <c r="D54" s="80"/>
      <c r="E54" s="79"/>
      <c r="F54" s="79"/>
      <c r="G54" s="79"/>
      <c r="H54" s="79"/>
      <c r="I54" s="79"/>
      <c r="J54" s="79"/>
      <c r="K54" s="221"/>
    </row>
    <row r="55" spans="1:23" ht="60" x14ac:dyDescent="0.25">
      <c r="A55" s="101" t="s">
        <v>68</v>
      </c>
      <c r="B55" s="100" t="s">
        <v>72</v>
      </c>
      <c r="C55" s="102" t="s">
        <v>73</v>
      </c>
      <c r="D55" s="105" t="s">
        <v>74</v>
      </c>
      <c r="E55" s="107" t="s">
        <v>119</v>
      </c>
      <c r="F55" s="106" t="s">
        <v>77</v>
      </c>
      <c r="G55" s="108" t="s">
        <v>75</v>
      </c>
      <c r="H55" s="107" t="s">
        <v>121</v>
      </c>
      <c r="I55" s="102" t="s">
        <v>122</v>
      </c>
      <c r="J55" s="123" t="s">
        <v>76</v>
      </c>
      <c r="K55" s="282" t="s">
        <v>138</v>
      </c>
      <c r="T55" s="31"/>
      <c r="U55" s="31"/>
      <c r="V55" s="31"/>
      <c r="W55" s="2"/>
    </row>
    <row r="56" spans="1:23" x14ac:dyDescent="0.25">
      <c r="A56" s="33" t="s">
        <v>56</v>
      </c>
      <c r="B56" s="69">
        <v>933</v>
      </c>
      <c r="C56" s="104">
        <v>989</v>
      </c>
      <c r="D56" s="61">
        <f t="shared" ref="D56:D67" si="13">SUM(B56:C56)</f>
        <v>1922</v>
      </c>
      <c r="E56" s="70">
        <v>591</v>
      </c>
      <c r="F56" s="119">
        <v>571</v>
      </c>
      <c r="G56" s="114">
        <f t="shared" ref="G56:G67" si="14">SUM(E56:F56)</f>
        <v>1162</v>
      </c>
      <c r="H56" s="69">
        <f t="shared" ref="H56:H67" si="15">SUM(B56,E56)</f>
        <v>1524</v>
      </c>
      <c r="I56" s="104">
        <f t="shared" ref="I56:I67" si="16">SUM(C56,F56)</f>
        <v>1560</v>
      </c>
      <c r="J56" s="122">
        <f t="shared" ref="J56:J67" si="17">SUM(D56,G56)</f>
        <v>3084</v>
      </c>
      <c r="K56" s="274">
        <f>J56/J68</f>
        <v>4.4062178534689682E-2</v>
      </c>
      <c r="L56" s="277"/>
      <c r="R56" s="32"/>
    </row>
    <row r="57" spans="1:23" x14ac:dyDescent="0.25">
      <c r="A57" s="33" t="s">
        <v>57</v>
      </c>
      <c r="B57" s="69">
        <v>314</v>
      </c>
      <c r="C57" s="103">
        <v>344</v>
      </c>
      <c r="D57" s="61">
        <f t="shared" si="13"/>
        <v>658</v>
      </c>
      <c r="E57" s="70">
        <v>249</v>
      </c>
      <c r="F57" s="118">
        <v>237</v>
      </c>
      <c r="G57" s="115">
        <f t="shared" si="14"/>
        <v>486</v>
      </c>
      <c r="H57" s="69">
        <f t="shared" si="15"/>
        <v>563</v>
      </c>
      <c r="I57" s="103">
        <f t="shared" si="16"/>
        <v>581</v>
      </c>
      <c r="J57" s="121">
        <f t="shared" si="17"/>
        <v>1144</v>
      </c>
      <c r="K57" s="275">
        <f>J57/J68</f>
        <v>1.6344725111441308E-2</v>
      </c>
    </row>
    <row r="58" spans="1:23" x14ac:dyDescent="0.25">
      <c r="A58" s="33" t="s">
        <v>58</v>
      </c>
      <c r="B58" s="69">
        <v>601</v>
      </c>
      <c r="C58" s="103">
        <v>650</v>
      </c>
      <c r="D58" s="61">
        <f t="shared" si="13"/>
        <v>1251</v>
      </c>
      <c r="E58" s="70">
        <v>453</v>
      </c>
      <c r="F58" s="118">
        <v>509</v>
      </c>
      <c r="G58" s="115">
        <f t="shared" si="14"/>
        <v>962</v>
      </c>
      <c r="H58" s="69">
        <f t="shared" si="15"/>
        <v>1054</v>
      </c>
      <c r="I58" s="103">
        <f t="shared" si="16"/>
        <v>1159</v>
      </c>
      <c r="J58" s="121">
        <f t="shared" si="17"/>
        <v>2213</v>
      </c>
      <c r="K58" s="275">
        <f>J58/J68</f>
        <v>3.1617899188478682E-2</v>
      </c>
    </row>
    <row r="59" spans="1:23" x14ac:dyDescent="0.25">
      <c r="A59" s="33" t="s">
        <v>59</v>
      </c>
      <c r="B59" s="69">
        <v>270</v>
      </c>
      <c r="C59" s="103">
        <v>290</v>
      </c>
      <c r="D59" s="61">
        <f t="shared" si="13"/>
        <v>560</v>
      </c>
      <c r="E59" s="70">
        <v>224</v>
      </c>
      <c r="F59" s="118">
        <v>254</v>
      </c>
      <c r="G59" s="115">
        <f t="shared" si="14"/>
        <v>478</v>
      </c>
      <c r="H59" s="69">
        <f t="shared" si="15"/>
        <v>494</v>
      </c>
      <c r="I59" s="103">
        <f t="shared" si="16"/>
        <v>544</v>
      </c>
      <c r="J59" s="121">
        <f t="shared" si="17"/>
        <v>1038</v>
      </c>
      <c r="K59" s="275">
        <f>J59/J68</f>
        <v>1.4830266316150417E-2</v>
      </c>
    </row>
    <row r="60" spans="1:23" x14ac:dyDescent="0.25">
      <c r="A60" s="33" t="s">
        <v>60</v>
      </c>
      <c r="B60" s="69">
        <v>258</v>
      </c>
      <c r="C60" s="103">
        <v>288</v>
      </c>
      <c r="D60" s="160">
        <f t="shared" si="13"/>
        <v>546</v>
      </c>
      <c r="E60" s="70">
        <v>230</v>
      </c>
      <c r="F60" s="118">
        <v>229</v>
      </c>
      <c r="G60" s="115">
        <f t="shared" si="14"/>
        <v>459</v>
      </c>
      <c r="H60" s="69">
        <f t="shared" si="15"/>
        <v>488</v>
      </c>
      <c r="I60" s="103">
        <f t="shared" si="16"/>
        <v>517</v>
      </c>
      <c r="J60" s="121">
        <f t="shared" si="17"/>
        <v>1005</v>
      </c>
      <c r="K60" s="275">
        <f>J60/J68</f>
        <v>1.4358783861012686E-2</v>
      </c>
    </row>
    <row r="61" spans="1:23" x14ac:dyDescent="0.25">
      <c r="A61" s="33" t="s">
        <v>61</v>
      </c>
      <c r="B61" s="69">
        <v>1030</v>
      </c>
      <c r="C61" s="103">
        <v>1121</v>
      </c>
      <c r="D61" s="61">
        <f t="shared" si="13"/>
        <v>2151</v>
      </c>
      <c r="E61" s="70">
        <v>1012</v>
      </c>
      <c r="F61" s="118">
        <v>1006</v>
      </c>
      <c r="G61" s="115">
        <f t="shared" si="14"/>
        <v>2018</v>
      </c>
      <c r="H61" s="69">
        <f t="shared" si="15"/>
        <v>2042</v>
      </c>
      <c r="I61" s="103">
        <f t="shared" si="16"/>
        <v>2127</v>
      </c>
      <c r="J61" s="121">
        <f t="shared" si="17"/>
        <v>4169</v>
      </c>
      <c r="K61" s="275">
        <f>J61/J68</f>
        <v>5.9563950165733223E-2</v>
      </c>
    </row>
    <row r="62" spans="1:23" x14ac:dyDescent="0.25">
      <c r="A62" s="33" t="s">
        <v>62</v>
      </c>
      <c r="B62" s="69">
        <v>536</v>
      </c>
      <c r="C62" s="103">
        <v>604</v>
      </c>
      <c r="D62" s="61">
        <f t="shared" si="13"/>
        <v>1140</v>
      </c>
      <c r="E62" s="70">
        <v>480</v>
      </c>
      <c r="F62" s="118">
        <v>512</v>
      </c>
      <c r="G62" s="115">
        <f t="shared" si="14"/>
        <v>992</v>
      </c>
      <c r="H62" s="69">
        <f t="shared" si="15"/>
        <v>1016</v>
      </c>
      <c r="I62" s="103">
        <f t="shared" si="16"/>
        <v>1116</v>
      </c>
      <c r="J62" s="121">
        <f t="shared" si="17"/>
        <v>2132</v>
      </c>
      <c r="K62" s="275">
        <f>J62/J68</f>
        <v>3.0460624071322436E-2</v>
      </c>
    </row>
    <row r="63" spans="1:23" x14ac:dyDescent="0.25">
      <c r="A63" s="33" t="s">
        <v>63</v>
      </c>
      <c r="B63" s="69">
        <v>402</v>
      </c>
      <c r="C63" s="103">
        <v>405</v>
      </c>
      <c r="D63" s="61">
        <f t="shared" si="13"/>
        <v>807</v>
      </c>
      <c r="E63" s="70">
        <v>326</v>
      </c>
      <c r="F63" s="118">
        <v>333</v>
      </c>
      <c r="G63" s="115">
        <f t="shared" si="14"/>
        <v>659</v>
      </c>
      <c r="H63" s="69">
        <f t="shared" si="15"/>
        <v>728</v>
      </c>
      <c r="I63" s="103">
        <f t="shared" si="16"/>
        <v>738</v>
      </c>
      <c r="J63" s="121">
        <f t="shared" si="17"/>
        <v>1466</v>
      </c>
      <c r="K63" s="275">
        <f>J63/J68</f>
        <v>2.094525088581552E-2</v>
      </c>
    </row>
    <row r="64" spans="1:23" x14ac:dyDescent="0.25">
      <c r="A64" s="33" t="s">
        <v>64</v>
      </c>
      <c r="B64" s="69">
        <v>200</v>
      </c>
      <c r="C64" s="103">
        <v>225</v>
      </c>
      <c r="D64" s="160">
        <f t="shared" si="13"/>
        <v>425</v>
      </c>
      <c r="E64" s="70">
        <v>171</v>
      </c>
      <c r="F64" s="118">
        <v>156</v>
      </c>
      <c r="G64" s="115">
        <f t="shared" si="14"/>
        <v>327</v>
      </c>
      <c r="H64" s="69">
        <f t="shared" si="15"/>
        <v>371</v>
      </c>
      <c r="I64" s="103">
        <f t="shared" si="16"/>
        <v>381</v>
      </c>
      <c r="J64" s="121">
        <f t="shared" si="17"/>
        <v>752</v>
      </c>
      <c r="K64" s="275">
        <f>J64/J68</f>
        <v>1.074408503829009E-2</v>
      </c>
    </row>
    <row r="65" spans="1:17" x14ac:dyDescent="0.25">
      <c r="A65" s="33" t="s">
        <v>65</v>
      </c>
      <c r="B65" s="69">
        <v>13223</v>
      </c>
      <c r="C65" s="103">
        <v>11378</v>
      </c>
      <c r="D65" s="61">
        <f t="shared" si="13"/>
        <v>24601</v>
      </c>
      <c r="E65" s="70">
        <v>9026</v>
      </c>
      <c r="F65" s="118">
        <v>8038</v>
      </c>
      <c r="G65" s="115">
        <f t="shared" si="14"/>
        <v>17064</v>
      </c>
      <c r="H65" s="69">
        <f t="shared" si="15"/>
        <v>22249</v>
      </c>
      <c r="I65" s="103">
        <f t="shared" si="16"/>
        <v>19416</v>
      </c>
      <c r="J65" s="121">
        <f t="shared" si="17"/>
        <v>41665</v>
      </c>
      <c r="K65" s="275">
        <f>J65/J68</f>
        <v>0.59528231797919762</v>
      </c>
    </row>
    <row r="66" spans="1:17" x14ac:dyDescent="0.25">
      <c r="A66" s="33" t="s">
        <v>66</v>
      </c>
      <c r="B66" s="69">
        <v>1263</v>
      </c>
      <c r="C66" s="103">
        <v>907</v>
      </c>
      <c r="D66" s="61">
        <f t="shared" si="13"/>
        <v>2170</v>
      </c>
      <c r="E66" s="70">
        <v>854</v>
      </c>
      <c r="F66" s="118">
        <v>749</v>
      </c>
      <c r="G66" s="115">
        <f t="shared" si="14"/>
        <v>1603</v>
      </c>
      <c r="H66" s="69">
        <f t="shared" si="15"/>
        <v>2117</v>
      </c>
      <c r="I66" s="103">
        <f t="shared" si="16"/>
        <v>1656</v>
      </c>
      <c r="J66" s="121">
        <f t="shared" si="17"/>
        <v>3773</v>
      </c>
      <c r="K66" s="275">
        <f>J66/J68</f>
        <v>5.3906160704080469E-2</v>
      </c>
    </row>
    <row r="67" spans="1:17" x14ac:dyDescent="0.25">
      <c r="A67" s="124" t="s">
        <v>67</v>
      </c>
      <c r="B67" s="111">
        <v>2960</v>
      </c>
      <c r="C67" s="112">
        <v>1813</v>
      </c>
      <c r="D67" s="109">
        <f t="shared" si="13"/>
        <v>4773</v>
      </c>
      <c r="E67" s="113">
        <v>1695</v>
      </c>
      <c r="F67" s="117">
        <v>1083</v>
      </c>
      <c r="G67" s="116">
        <f t="shared" si="14"/>
        <v>2778</v>
      </c>
      <c r="H67" s="111">
        <f t="shared" si="15"/>
        <v>4655</v>
      </c>
      <c r="I67" s="112">
        <f t="shared" si="16"/>
        <v>2896</v>
      </c>
      <c r="J67" s="120">
        <f t="shared" si="17"/>
        <v>7551</v>
      </c>
      <c r="K67" s="276">
        <f>J67/J68</f>
        <v>0.10788375814378787</v>
      </c>
    </row>
    <row r="68" spans="1:17" x14ac:dyDescent="0.25">
      <c r="A68" s="50" t="s">
        <v>50</v>
      </c>
      <c r="B68" s="71">
        <f t="shared" ref="B68:J68" si="18">SUM(B56:B67)</f>
        <v>21990</v>
      </c>
      <c r="C68" s="110">
        <f>SUM(C56:C67)</f>
        <v>19014</v>
      </c>
      <c r="D68" s="62">
        <f t="shared" si="18"/>
        <v>41004</v>
      </c>
      <c r="E68" s="68">
        <f t="shared" si="18"/>
        <v>15311</v>
      </c>
      <c r="F68" s="2">
        <f t="shared" si="18"/>
        <v>13677</v>
      </c>
      <c r="G68" s="60">
        <f t="shared" si="18"/>
        <v>28988</v>
      </c>
      <c r="H68" s="68">
        <f t="shared" si="18"/>
        <v>37301</v>
      </c>
      <c r="I68" s="2">
        <f t="shared" si="18"/>
        <v>32691</v>
      </c>
      <c r="J68" s="73">
        <f t="shared" si="18"/>
        <v>69992</v>
      </c>
    </row>
    <row r="69" spans="1:17" x14ac:dyDescent="0.25">
      <c r="A69" s="50"/>
      <c r="B69" s="86"/>
      <c r="C69" s="58"/>
      <c r="D69" s="86"/>
      <c r="E69" s="17"/>
      <c r="F69" s="17"/>
      <c r="G69" s="17"/>
      <c r="H69" s="17"/>
      <c r="I69" s="17"/>
      <c r="J69" s="87"/>
    </row>
    <row r="70" spans="1:17" ht="45" x14ac:dyDescent="0.25">
      <c r="A70" s="85" t="s">
        <v>101</v>
      </c>
      <c r="B70" s="54">
        <f>B68-C68</f>
        <v>2976</v>
      </c>
      <c r="C70" s="54" t="s">
        <v>115</v>
      </c>
      <c r="D70" s="54"/>
      <c r="F70" s="54" t="s">
        <v>69</v>
      </c>
      <c r="G70" s="54">
        <f>E68-F68</f>
        <v>1634</v>
      </c>
      <c r="H70" s="54" t="s">
        <v>115</v>
      </c>
      <c r="J70" s="88" t="s">
        <v>125</v>
      </c>
      <c r="K70" s="54">
        <f>H68-I68</f>
        <v>4610</v>
      </c>
      <c r="L70" s="54" t="s">
        <v>115</v>
      </c>
    </row>
    <row r="71" spans="1:17" x14ac:dyDescent="0.25">
      <c r="A71" s="54"/>
      <c r="B71" s="55">
        <f>B68/D68</f>
        <v>0.53628914252268067</v>
      </c>
      <c r="C71" s="54" t="s">
        <v>102</v>
      </c>
      <c r="D71" s="54"/>
      <c r="G71" s="55">
        <f>E68/G68</f>
        <v>0.5281840761694494</v>
      </c>
      <c r="H71" s="54" t="s">
        <v>102</v>
      </c>
      <c r="K71" s="55">
        <f>H68/J68</f>
        <v>0.53293233512401417</v>
      </c>
      <c r="L71" s="54" t="s">
        <v>102</v>
      </c>
    </row>
    <row r="73" spans="1:17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1:17" ht="60" x14ac:dyDescent="0.25">
      <c r="A74" s="79"/>
      <c r="B74" s="77" t="s">
        <v>78</v>
      </c>
      <c r="C74" s="106" t="s">
        <v>79</v>
      </c>
      <c r="D74" s="130" t="s">
        <v>88</v>
      </c>
      <c r="E74" s="78" t="s">
        <v>81</v>
      </c>
      <c r="F74" s="106" t="s">
        <v>104</v>
      </c>
      <c r="G74" s="100" t="s">
        <v>85</v>
      </c>
      <c r="H74" s="106" t="s">
        <v>86</v>
      </c>
      <c r="I74" s="129" t="s">
        <v>87</v>
      </c>
      <c r="J74" s="102" t="s">
        <v>81</v>
      </c>
      <c r="K74" s="102" t="s">
        <v>82</v>
      </c>
      <c r="L74" s="107" t="s">
        <v>123</v>
      </c>
      <c r="M74" s="106" t="s">
        <v>124</v>
      </c>
      <c r="N74" s="123" t="s">
        <v>80</v>
      </c>
      <c r="O74" s="102" t="s">
        <v>81</v>
      </c>
      <c r="P74" s="278" t="s">
        <v>104</v>
      </c>
      <c r="Q74" s="150" t="s">
        <v>137</v>
      </c>
    </row>
    <row r="75" spans="1:17" x14ac:dyDescent="0.25">
      <c r="A75" s="2" t="s">
        <v>68</v>
      </c>
      <c r="B75" s="69"/>
      <c r="C75" s="104"/>
      <c r="D75" s="136"/>
      <c r="F75" s="16"/>
      <c r="G75" s="69"/>
      <c r="H75" s="104"/>
      <c r="I75" s="114"/>
      <c r="L75" s="69"/>
      <c r="M75" s="104"/>
      <c r="N75" s="131"/>
      <c r="P75" s="104"/>
      <c r="Q75" s="146"/>
    </row>
    <row r="76" spans="1:17" x14ac:dyDescent="0.25">
      <c r="A76" s="33" t="s">
        <v>56</v>
      </c>
      <c r="B76" s="69">
        <v>935</v>
      </c>
      <c r="C76" s="103">
        <v>982</v>
      </c>
      <c r="D76" s="135">
        <f t="shared" ref="D76:D87" si="19">SUM(B76:C76)</f>
        <v>1917</v>
      </c>
      <c r="E76">
        <f t="shared" ref="E76:E88" si="20">D76-D56</f>
        <v>-5</v>
      </c>
      <c r="F76" s="16">
        <f t="shared" ref="F76:F88" si="21">E76/D56</f>
        <v>-2.6014568158168575E-3</v>
      </c>
      <c r="G76" s="70">
        <v>537</v>
      </c>
      <c r="H76" s="118">
        <v>586</v>
      </c>
      <c r="I76" s="115">
        <f t="shared" ref="I76:I87" si="22">SUM(G76:H76)</f>
        <v>1123</v>
      </c>
      <c r="J76">
        <f t="shared" ref="J76:J88" si="23">I76-G56</f>
        <v>-39</v>
      </c>
      <c r="K76" s="16">
        <f t="shared" ref="K76:K88" si="24">J76/G56</f>
        <v>-3.3562822719449228E-2</v>
      </c>
      <c r="L76" s="69">
        <f t="shared" ref="L76:M82" si="25">SUM(B76,G76)</f>
        <v>1472</v>
      </c>
      <c r="M76" s="103">
        <f t="shared" si="25"/>
        <v>1568</v>
      </c>
      <c r="N76" s="121">
        <f t="shared" ref="N76:N87" si="26">SUM(I76,D76)</f>
        <v>3040</v>
      </c>
      <c r="O76">
        <f t="shared" ref="O76:O88" si="27">N76-J56</f>
        <v>-44</v>
      </c>
      <c r="P76" s="138">
        <f t="shared" ref="P76:P88" si="28">O76/J56</f>
        <v>-1.4267185473411154E-2</v>
      </c>
      <c r="Q76" s="148">
        <f>N76/N88</f>
        <v>4.1953602627620372E-2</v>
      </c>
    </row>
    <row r="77" spans="1:17" x14ac:dyDescent="0.25">
      <c r="A77" s="33" t="s">
        <v>57</v>
      </c>
      <c r="B77" s="69">
        <v>324</v>
      </c>
      <c r="C77" s="103">
        <v>354</v>
      </c>
      <c r="D77" s="135">
        <f t="shared" si="19"/>
        <v>678</v>
      </c>
      <c r="E77">
        <f t="shared" si="20"/>
        <v>20</v>
      </c>
      <c r="F77" s="16">
        <f t="shared" si="21"/>
        <v>3.0395136778115502E-2</v>
      </c>
      <c r="G77" s="70">
        <v>238</v>
      </c>
      <c r="H77" s="118">
        <v>213</v>
      </c>
      <c r="I77" s="115">
        <f t="shared" si="22"/>
        <v>451</v>
      </c>
      <c r="J77">
        <f t="shared" si="23"/>
        <v>-35</v>
      </c>
      <c r="K77" s="16">
        <f t="shared" si="24"/>
        <v>-7.2016460905349799E-2</v>
      </c>
      <c r="L77" s="69">
        <f t="shared" si="25"/>
        <v>562</v>
      </c>
      <c r="M77" s="103">
        <f t="shared" si="25"/>
        <v>567</v>
      </c>
      <c r="N77" s="121">
        <f t="shared" si="26"/>
        <v>1129</v>
      </c>
      <c r="O77">
        <f t="shared" si="27"/>
        <v>-15</v>
      </c>
      <c r="P77" s="138">
        <f t="shared" si="28"/>
        <v>-1.3111888111888112E-2</v>
      </c>
      <c r="Q77" s="148">
        <f>N77/N88</f>
        <v>1.5580795186376119E-2</v>
      </c>
    </row>
    <row r="78" spans="1:17" x14ac:dyDescent="0.25">
      <c r="A78" s="33" t="s">
        <v>58</v>
      </c>
      <c r="B78" s="69">
        <v>653</v>
      </c>
      <c r="C78" s="103">
        <v>694</v>
      </c>
      <c r="D78" s="135">
        <f t="shared" si="19"/>
        <v>1347</v>
      </c>
      <c r="E78">
        <f t="shared" si="20"/>
        <v>96</v>
      </c>
      <c r="F78" s="16">
        <f t="shared" si="21"/>
        <v>7.6738609112709827E-2</v>
      </c>
      <c r="G78" s="70">
        <v>512</v>
      </c>
      <c r="H78" s="118">
        <v>531</v>
      </c>
      <c r="I78" s="115">
        <f t="shared" si="22"/>
        <v>1043</v>
      </c>
      <c r="J78">
        <f t="shared" si="23"/>
        <v>81</v>
      </c>
      <c r="K78" s="16">
        <f t="shared" si="24"/>
        <v>8.4199584199584204E-2</v>
      </c>
      <c r="L78" s="69">
        <f t="shared" si="25"/>
        <v>1165</v>
      </c>
      <c r="M78" s="103">
        <f t="shared" si="25"/>
        <v>1225</v>
      </c>
      <c r="N78" s="121">
        <f t="shared" si="26"/>
        <v>2390</v>
      </c>
      <c r="O78">
        <f t="shared" si="27"/>
        <v>177</v>
      </c>
      <c r="P78" s="138">
        <f t="shared" si="28"/>
        <v>7.9981924988703115E-2</v>
      </c>
      <c r="Q78" s="148">
        <f>N78/N88</f>
        <v>3.2983259960530489E-2</v>
      </c>
    </row>
    <row r="79" spans="1:17" x14ac:dyDescent="0.25">
      <c r="A79" s="33" t="s">
        <v>59</v>
      </c>
      <c r="B79" s="69">
        <v>288</v>
      </c>
      <c r="C79" s="103">
        <v>314</v>
      </c>
      <c r="D79" s="135">
        <f t="shared" si="19"/>
        <v>602</v>
      </c>
      <c r="E79">
        <f t="shared" si="20"/>
        <v>42</v>
      </c>
      <c r="F79" s="16">
        <f t="shared" si="21"/>
        <v>7.4999999999999997E-2</v>
      </c>
      <c r="G79" s="70">
        <v>228</v>
      </c>
      <c r="H79" s="118">
        <v>254</v>
      </c>
      <c r="I79" s="157">
        <f t="shared" si="22"/>
        <v>482</v>
      </c>
      <c r="J79">
        <f t="shared" si="23"/>
        <v>4</v>
      </c>
      <c r="K79" s="16">
        <f t="shared" si="24"/>
        <v>8.368200836820083E-3</v>
      </c>
      <c r="L79" s="69">
        <f t="shared" si="25"/>
        <v>516</v>
      </c>
      <c r="M79" s="103">
        <f t="shared" si="25"/>
        <v>568</v>
      </c>
      <c r="N79" s="121">
        <f t="shared" si="26"/>
        <v>1084</v>
      </c>
      <c r="O79">
        <f t="shared" si="27"/>
        <v>46</v>
      </c>
      <c r="P79" s="138">
        <f t="shared" si="28"/>
        <v>4.4315992292870907E-2</v>
      </c>
      <c r="Q79" s="148">
        <f>N79/N88</f>
        <v>1.4959771463269897E-2</v>
      </c>
    </row>
    <row r="80" spans="1:17" x14ac:dyDescent="0.25">
      <c r="A80" s="33" t="s">
        <v>60</v>
      </c>
      <c r="B80" s="69">
        <v>269</v>
      </c>
      <c r="C80" s="103">
        <v>294</v>
      </c>
      <c r="D80" s="135">
        <f t="shared" si="19"/>
        <v>563</v>
      </c>
      <c r="E80">
        <f t="shared" si="20"/>
        <v>17</v>
      </c>
      <c r="F80" s="16">
        <f t="shared" si="21"/>
        <v>3.1135531135531136E-2</v>
      </c>
      <c r="G80" s="70">
        <v>228</v>
      </c>
      <c r="H80" s="162">
        <v>255</v>
      </c>
      <c r="I80" s="115">
        <f t="shared" si="22"/>
        <v>483</v>
      </c>
      <c r="J80">
        <f t="shared" si="23"/>
        <v>24</v>
      </c>
      <c r="K80" s="16">
        <f t="shared" si="24"/>
        <v>5.2287581699346407E-2</v>
      </c>
      <c r="L80" s="69">
        <f t="shared" si="25"/>
        <v>497</v>
      </c>
      <c r="M80" s="103">
        <f t="shared" si="25"/>
        <v>549</v>
      </c>
      <c r="N80" s="121">
        <f t="shared" si="26"/>
        <v>1046</v>
      </c>
      <c r="O80">
        <f t="shared" si="27"/>
        <v>41</v>
      </c>
      <c r="P80" s="138">
        <f t="shared" si="28"/>
        <v>4.0796019900497513E-2</v>
      </c>
      <c r="Q80" s="148">
        <f>N80/N88</f>
        <v>1.4435351430424643E-2</v>
      </c>
    </row>
    <row r="81" spans="1:17" x14ac:dyDescent="0.25">
      <c r="A81" s="33" t="s">
        <v>61</v>
      </c>
      <c r="B81" s="69">
        <v>1081</v>
      </c>
      <c r="C81" s="103">
        <v>1179</v>
      </c>
      <c r="D81" s="135">
        <f t="shared" si="19"/>
        <v>2260</v>
      </c>
      <c r="E81">
        <f t="shared" si="20"/>
        <v>109</v>
      </c>
      <c r="F81" s="16">
        <f t="shared" si="21"/>
        <v>5.0674105067410505E-2</v>
      </c>
      <c r="G81" s="70">
        <v>1084</v>
      </c>
      <c r="H81" s="118">
        <v>1062</v>
      </c>
      <c r="I81" s="115">
        <f t="shared" si="22"/>
        <v>2146</v>
      </c>
      <c r="J81">
        <f t="shared" si="23"/>
        <v>128</v>
      </c>
      <c r="K81" s="16">
        <f t="shared" si="24"/>
        <v>6.3429137760158572E-2</v>
      </c>
      <c r="L81" s="69">
        <f t="shared" si="25"/>
        <v>2165</v>
      </c>
      <c r="M81" s="103">
        <f t="shared" si="25"/>
        <v>2241</v>
      </c>
      <c r="N81" s="121">
        <f t="shared" si="26"/>
        <v>4406</v>
      </c>
      <c r="O81">
        <f t="shared" si="27"/>
        <v>237</v>
      </c>
      <c r="P81" s="138">
        <f t="shared" si="28"/>
        <v>5.6848165027584552E-2</v>
      </c>
      <c r="Q81" s="148">
        <f>N81/N88</f>
        <v>6.0805122755689264E-2</v>
      </c>
    </row>
    <row r="82" spans="1:17" x14ac:dyDescent="0.25">
      <c r="A82" s="33" t="s">
        <v>62</v>
      </c>
      <c r="B82" s="69">
        <v>554</v>
      </c>
      <c r="C82" s="103">
        <v>619</v>
      </c>
      <c r="D82" s="135">
        <f t="shared" si="19"/>
        <v>1173</v>
      </c>
      <c r="E82">
        <f t="shared" si="20"/>
        <v>33</v>
      </c>
      <c r="F82" s="16">
        <f t="shared" si="21"/>
        <v>2.8947368421052631E-2</v>
      </c>
      <c r="G82" s="70">
        <v>520</v>
      </c>
      <c r="H82" s="118">
        <v>567</v>
      </c>
      <c r="I82" s="115">
        <f t="shared" si="22"/>
        <v>1087</v>
      </c>
      <c r="J82">
        <f t="shared" si="23"/>
        <v>95</v>
      </c>
      <c r="K82" s="16">
        <f t="shared" si="24"/>
        <v>9.5766129032258063E-2</v>
      </c>
      <c r="L82" s="69">
        <f t="shared" si="25"/>
        <v>1074</v>
      </c>
      <c r="M82" s="103">
        <f t="shared" si="25"/>
        <v>1186</v>
      </c>
      <c r="N82" s="121">
        <f t="shared" si="26"/>
        <v>2260</v>
      </c>
      <c r="O82">
        <f t="shared" si="27"/>
        <v>128</v>
      </c>
      <c r="P82" s="138">
        <f t="shared" si="28"/>
        <v>6.0037523452157598E-2</v>
      </c>
      <c r="Q82" s="148">
        <f>N82/N88</f>
        <v>3.1189191427112517E-2</v>
      </c>
    </row>
    <row r="83" spans="1:17" x14ac:dyDescent="0.25">
      <c r="A83" s="33" t="s">
        <v>63</v>
      </c>
      <c r="B83" s="69">
        <v>410</v>
      </c>
      <c r="C83" s="103">
        <v>404</v>
      </c>
      <c r="D83" s="135">
        <f t="shared" si="19"/>
        <v>814</v>
      </c>
      <c r="E83">
        <f t="shared" si="20"/>
        <v>7</v>
      </c>
      <c r="F83" s="16">
        <f t="shared" si="21"/>
        <v>8.6741016109045856E-3</v>
      </c>
      <c r="G83" s="70">
        <v>327</v>
      </c>
      <c r="H83" s="118">
        <v>336</v>
      </c>
      <c r="I83" s="115">
        <f t="shared" si="22"/>
        <v>663</v>
      </c>
      <c r="J83">
        <f t="shared" si="23"/>
        <v>4</v>
      </c>
      <c r="K83" s="16">
        <f t="shared" si="24"/>
        <v>6.0698027314112293E-3</v>
      </c>
      <c r="L83" s="69">
        <f>SUM(B83,G83)</f>
        <v>737</v>
      </c>
      <c r="M83" s="103">
        <f>SUM(C83)</f>
        <v>404</v>
      </c>
      <c r="N83" s="121">
        <f t="shared" si="26"/>
        <v>1477</v>
      </c>
      <c r="O83">
        <f t="shared" si="27"/>
        <v>11</v>
      </c>
      <c r="P83" s="138">
        <f t="shared" si="28"/>
        <v>7.5034106412005461E-3</v>
      </c>
      <c r="Q83" s="152">
        <f>N83/N88</f>
        <v>2.0383378645064242E-2</v>
      </c>
    </row>
    <row r="84" spans="1:17" x14ac:dyDescent="0.25">
      <c r="A84" s="33" t="s">
        <v>64</v>
      </c>
      <c r="B84" s="69">
        <v>187</v>
      </c>
      <c r="C84" s="103">
        <v>198</v>
      </c>
      <c r="D84" s="135">
        <f t="shared" si="19"/>
        <v>385</v>
      </c>
      <c r="E84">
        <f t="shared" si="20"/>
        <v>-40</v>
      </c>
      <c r="F84" s="16">
        <f t="shared" si="21"/>
        <v>-9.4117647058823528E-2</v>
      </c>
      <c r="G84" s="70">
        <v>168</v>
      </c>
      <c r="H84" s="118">
        <v>167</v>
      </c>
      <c r="I84" s="115">
        <f t="shared" si="22"/>
        <v>335</v>
      </c>
      <c r="J84">
        <f t="shared" si="23"/>
        <v>8</v>
      </c>
      <c r="K84" s="16">
        <f t="shared" si="24"/>
        <v>2.4464831804281346E-2</v>
      </c>
      <c r="L84" s="69">
        <f>SUM(B84,G84)</f>
        <v>355</v>
      </c>
      <c r="M84" s="103">
        <f>SUM(C84,H84)</f>
        <v>365</v>
      </c>
      <c r="N84" s="121">
        <f t="shared" si="26"/>
        <v>720</v>
      </c>
      <c r="O84">
        <f t="shared" si="27"/>
        <v>-32</v>
      </c>
      <c r="P84" s="138">
        <f t="shared" si="28"/>
        <v>-4.2553191489361701E-2</v>
      </c>
      <c r="Q84" s="152">
        <f>N84/N88</f>
        <v>9.9363795696995622E-3</v>
      </c>
    </row>
    <row r="85" spans="1:17" x14ac:dyDescent="0.25">
      <c r="A85" s="33" t="s">
        <v>65</v>
      </c>
      <c r="B85" s="69">
        <v>13540</v>
      </c>
      <c r="C85" s="103">
        <v>11760</v>
      </c>
      <c r="D85" s="135">
        <f t="shared" si="19"/>
        <v>25300</v>
      </c>
      <c r="E85">
        <f t="shared" si="20"/>
        <v>699</v>
      </c>
      <c r="F85" s="16">
        <f t="shared" si="21"/>
        <v>2.841347912686476E-2</v>
      </c>
      <c r="G85" s="70">
        <v>9345</v>
      </c>
      <c r="H85" s="118">
        <v>8314</v>
      </c>
      <c r="I85" s="115">
        <f t="shared" si="22"/>
        <v>17659</v>
      </c>
      <c r="J85">
        <f t="shared" si="23"/>
        <v>595</v>
      </c>
      <c r="K85" s="16">
        <f t="shared" si="24"/>
        <v>3.4868729488982654E-2</v>
      </c>
      <c r="L85" s="69">
        <f>SUM(B85,G85)</f>
        <v>22885</v>
      </c>
      <c r="M85" s="103">
        <f>SUM(C85,H85)</f>
        <v>20074</v>
      </c>
      <c r="N85" s="121">
        <f t="shared" si="26"/>
        <v>42959</v>
      </c>
      <c r="O85">
        <f t="shared" si="27"/>
        <v>1294</v>
      </c>
      <c r="P85" s="138">
        <f t="shared" si="28"/>
        <v>3.1057242289691589E-2</v>
      </c>
      <c r="Q85" s="152">
        <f>N85/N88</f>
        <v>0.59285684713156039</v>
      </c>
    </row>
    <row r="86" spans="1:17" x14ac:dyDescent="0.25">
      <c r="A86" s="33" t="s">
        <v>66</v>
      </c>
      <c r="B86" s="69">
        <v>1309</v>
      </c>
      <c r="C86" s="103">
        <v>902</v>
      </c>
      <c r="D86" s="135">
        <f t="shared" si="19"/>
        <v>2211</v>
      </c>
      <c r="E86">
        <f t="shared" si="20"/>
        <v>41</v>
      </c>
      <c r="F86" s="16">
        <f t="shared" si="21"/>
        <v>1.889400921658986E-2</v>
      </c>
      <c r="G86" s="70">
        <v>900</v>
      </c>
      <c r="H86" s="118">
        <v>795</v>
      </c>
      <c r="I86" s="115">
        <f t="shared" si="22"/>
        <v>1695</v>
      </c>
      <c r="J86">
        <f t="shared" si="23"/>
        <v>92</v>
      </c>
      <c r="K86" s="16">
        <f t="shared" si="24"/>
        <v>5.7392389270118527E-2</v>
      </c>
      <c r="L86" s="69">
        <f>SUM(B86,G86)</f>
        <v>2209</v>
      </c>
      <c r="M86" s="103">
        <f>SUM(C86,H86)</f>
        <v>1697</v>
      </c>
      <c r="N86" s="121">
        <f t="shared" si="26"/>
        <v>3906</v>
      </c>
      <c r="O86">
        <f t="shared" si="27"/>
        <v>133</v>
      </c>
      <c r="P86" s="138">
        <f t="shared" si="28"/>
        <v>3.525046382189239E-2</v>
      </c>
      <c r="Q86" s="152">
        <f>N86/N88</f>
        <v>5.3904859165620128E-2</v>
      </c>
    </row>
    <row r="87" spans="1:17" x14ac:dyDescent="0.25">
      <c r="A87" s="124" t="s">
        <v>67</v>
      </c>
      <c r="B87" s="111">
        <v>3134</v>
      </c>
      <c r="C87" s="112">
        <v>1933</v>
      </c>
      <c r="D87" s="134">
        <f t="shared" si="19"/>
        <v>5067</v>
      </c>
      <c r="E87" s="79">
        <f t="shared" si="20"/>
        <v>294</v>
      </c>
      <c r="F87" s="128">
        <f t="shared" si="21"/>
        <v>6.1596480201131364E-2</v>
      </c>
      <c r="G87" s="113">
        <v>1811</v>
      </c>
      <c r="H87" s="117">
        <v>1166</v>
      </c>
      <c r="I87" s="116">
        <f t="shared" si="22"/>
        <v>2977</v>
      </c>
      <c r="J87" s="79">
        <f t="shared" si="23"/>
        <v>199</v>
      </c>
      <c r="K87" s="128">
        <f t="shared" si="24"/>
        <v>7.1634269258459324E-2</v>
      </c>
      <c r="L87" s="111">
        <f>SUM(B87,G87)</f>
        <v>4945</v>
      </c>
      <c r="M87" s="112">
        <f>SUM(C87,H87)</f>
        <v>3099</v>
      </c>
      <c r="N87" s="120">
        <f t="shared" si="26"/>
        <v>8044</v>
      </c>
      <c r="O87" s="79">
        <f t="shared" si="27"/>
        <v>493</v>
      </c>
      <c r="P87" s="154">
        <f t="shared" si="28"/>
        <v>6.5289365646934175E-2</v>
      </c>
      <c r="Q87" s="147">
        <f>N87/N88</f>
        <v>0.11101144063703233</v>
      </c>
    </row>
    <row r="88" spans="1:17" x14ac:dyDescent="0.25">
      <c r="A88" s="50" t="s">
        <v>50</v>
      </c>
      <c r="B88" s="68">
        <f>SUM(B76:B87)</f>
        <v>22684</v>
      </c>
      <c r="C88" s="2">
        <f>SUM(C76:C87)</f>
        <v>19633</v>
      </c>
      <c r="D88" s="75">
        <f>SUM(D76:D87)</f>
        <v>42317</v>
      </c>
      <c r="E88" s="2">
        <f t="shared" si="20"/>
        <v>1313</v>
      </c>
      <c r="F88" s="74">
        <f t="shared" si="21"/>
        <v>3.2021266217929958E-2</v>
      </c>
      <c r="G88" s="68">
        <f>SUM(G76:G87)</f>
        <v>15898</v>
      </c>
      <c r="H88" s="2">
        <f>SUM(H76:H87)</f>
        <v>14246</v>
      </c>
      <c r="I88" s="76">
        <f>SUM(I76:I87)</f>
        <v>30144</v>
      </c>
      <c r="J88" s="2">
        <f t="shared" si="23"/>
        <v>1156</v>
      </c>
      <c r="K88" s="51">
        <f t="shared" si="24"/>
        <v>3.9878570442941907E-2</v>
      </c>
      <c r="L88" s="68">
        <f>SUM(L76:L87)</f>
        <v>38582</v>
      </c>
      <c r="M88" s="132">
        <f>SUM(M76:M87)</f>
        <v>33543</v>
      </c>
      <c r="N88" s="133">
        <f>SUM(N76:N87)</f>
        <v>72461</v>
      </c>
      <c r="O88" s="53">
        <f t="shared" si="27"/>
        <v>2469</v>
      </c>
      <c r="P88" s="74">
        <f t="shared" si="28"/>
        <v>3.5275460052577437E-2</v>
      </c>
    </row>
    <row r="89" spans="1:17" x14ac:dyDescent="0.25">
      <c r="A89" s="50"/>
      <c r="B89" s="2"/>
      <c r="C89" s="2"/>
      <c r="D89" s="17"/>
      <c r="I89" s="2"/>
      <c r="J89" s="17"/>
      <c r="M89" s="52"/>
    </row>
    <row r="90" spans="1:17" ht="45" x14ac:dyDescent="0.25">
      <c r="B90" s="66" t="s">
        <v>101</v>
      </c>
      <c r="C90" s="63">
        <f>B88-C88</f>
        <v>3051</v>
      </c>
      <c r="D90" s="63" t="s">
        <v>120</v>
      </c>
      <c r="F90" s="28" t="s">
        <v>69</v>
      </c>
      <c r="G90" s="63">
        <f>G88-H88</f>
        <v>1652</v>
      </c>
      <c r="H90" s="63" t="s">
        <v>120</v>
      </c>
      <c r="J90" s="17"/>
      <c r="K90" s="30" t="s">
        <v>125</v>
      </c>
      <c r="L90" s="54">
        <f>L88-M88</f>
        <v>5039</v>
      </c>
      <c r="M90" s="54" t="s">
        <v>120</v>
      </c>
    </row>
    <row r="91" spans="1:17" x14ac:dyDescent="0.25">
      <c r="A91" s="50"/>
      <c r="C91" s="64">
        <f>B88/D88</f>
        <v>0.53604934187206088</v>
      </c>
      <c r="D91" s="63" t="s">
        <v>102</v>
      </c>
      <c r="G91" s="84">
        <f>G88/I88</f>
        <v>0.52740180467091291</v>
      </c>
      <c r="H91" s="63" t="s">
        <v>102</v>
      </c>
      <c r="J91" s="17"/>
      <c r="L91" s="55">
        <f>L88/N88</f>
        <v>0.53245193966409521</v>
      </c>
      <c r="M91" s="54" t="s">
        <v>102</v>
      </c>
    </row>
    <row r="92" spans="1:17" x14ac:dyDescent="0.25">
      <c r="A92" s="50"/>
      <c r="B92" s="64"/>
      <c r="C92" s="63"/>
      <c r="D92" s="17"/>
      <c r="H92" s="65"/>
      <c r="I92" s="63"/>
      <c r="J92" s="17"/>
      <c r="M92" s="52"/>
    </row>
    <row r="93" spans="1:17" x14ac:dyDescent="0.25">
      <c r="A93" s="50"/>
      <c r="B93" s="64"/>
      <c r="C93" s="63"/>
      <c r="D93" s="17"/>
      <c r="G93" s="30"/>
      <c r="H93" s="67"/>
      <c r="I93" s="63"/>
      <c r="J93" s="17"/>
      <c r="M93" s="52"/>
    </row>
    <row r="94" spans="1:17" x14ac:dyDescent="0.25">
      <c r="A94" s="50"/>
      <c r="B94" s="64"/>
      <c r="C94" s="63"/>
      <c r="D94" s="17"/>
      <c r="G94" s="30"/>
      <c r="H94" s="65"/>
      <c r="I94" s="63"/>
      <c r="J94" s="17"/>
      <c r="M94" s="52"/>
    </row>
    <row r="95" spans="1:17" x14ac:dyDescent="0.25">
      <c r="A95" s="50"/>
    </row>
    <row r="96" spans="1:17" x14ac:dyDescent="0.2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1:17" ht="60" x14ac:dyDescent="0.25">
      <c r="A97" s="262"/>
      <c r="B97" s="100" t="s">
        <v>105</v>
      </c>
      <c r="C97" s="106" t="s">
        <v>106</v>
      </c>
      <c r="D97" s="130" t="s">
        <v>107</v>
      </c>
      <c r="E97" s="106" t="s">
        <v>108</v>
      </c>
      <c r="F97" s="106" t="s">
        <v>109</v>
      </c>
      <c r="G97" s="106"/>
      <c r="H97" s="107" t="s">
        <v>110</v>
      </c>
      <c r="I97" s="102" t="s">
        <v>111</v>
      </c>
      <c r="J97" s="108" t="s">
        <v>112</v>
      </c>
      <c r="K97" s="102" t="s">
        <v>108</v>
      </c>
      <c r="L97" s="102" t="s">
        <v>113</v>
      </c>
      <c r="M97" s="123" t="s">
        <v>114</v>
      </c>
      <c r="N97" s="102" t="s">
        <v>108</v>
      </c>
      <c r="O97" s="102" t="s">
        <v>113</v>
      </c>
      <c r="P97" s="150" t="s">
        <v>136</v>
      </c>
    </row>
    <row r="98" spans="1:17" x14ac:dyDescent="0.25">
      <c r="A98" s="253" t="s">
        <v>68</v>
      </c>
      <c r="B98" s="256"/>
      <c r="C98" s="104"/>
      <c r="D98" s="136"/>
      <c r="E98" s="252"/>
      <c r="F98" s="176"/>
      <c r="G98" s="268"/>
      <c r="H98" s="256"/>
      <c r="I98" s="104"/>
      <c r="J98" s="158"/>
      <c r="L98" s="104"/>
      <c r="M98" s="131"/>
      <c r="N98" s="252"/>
      <c r="O98" s="176"/>
      <c r="P98" s="281"/>
    </row>
    <row r="99" spans="1:17" x14ac:dyDescent="0.25">
      <c r="A99" s="263" t="s">
        <v>56</v>
      </c>
      <c r="B99" s="193">
        <v>867</v>
      </c>
      <c r="C99" s="103">
        <v>987</v>
      </c>
      <c r="D99" s="135">
        <f t="shared" ref="D99:D110" si="29">SUM(B99:C99)</f>
        <v>1854</v>
      </c>
      <c r="E99" s="251">
        <f t="shared" ref="E99:E111" si="30">D99-D76</f>
        <v>-63</v>
      </c>
      <c r="F99" s="243">
        <f t="shared" ref="F99:F111" si="31">E99/D76</f>
        <v>-3.2863849765258218E-2</v>
      </c>
      <c r="G99" s="178"/>
      <c r="H99" s="193">
        <v>577</v>
      </c>
      <c r="I99" s="103">
        <v>595</v>
      </c>
      <c r="J99" s="115">
        <f t="shared" ref="J99:J110" si="32">SUM(H99:I99)</f>
        <v>1172</v>
      </c>
      <c r="K99">
        <f t="shared" ref="K99:K111" si="33">J99-I76</f>
        <v>49</v>
      </c>
      <c r="L99" s="138">
        <f t="shared" ref="L99:L111" si="34">K99/I76</f>
        <v>4.3633125556544972E-2</v>
      </c>
      <c r="M99" s="137">
        <f>SUM(D99,J99)</f>
        <v>3026</v>
      </c>
      <c r="N99" s="251">
        <f t="shared" ref="N99:N107" si="35">M99-N76</f>
        <v>-14</v>
      </c>
      <c r="O99" s="243">
        <f t="shared" ref="O99:O111" si="36">N99/N76</f>
        <v>-4.6052631578947364E-3</v>
      </c>
      <c r="P99" s="280">
        <f>M99/M111</f>
        <v>4.091843357853743E-2</v>
      </c>
    </row>
    <row r="100" spans="1:17" x14ac:dyDescent="0.25">
      <c r="A100" s="263" t="s">
        <v>57</v>
      </c>
      <c r="B100" s="193">
        <v>364</v>
      </c>
      <c r="C100" s="103">
        <v>361</v>
      </c>
      <c r="D100" s="135">
        <f t="shared" si="29"/>
        <v>725</v>
      </c>
      <c r="E100" s="251">
        <f t="shared" si="30"/>
        <v>47</v>
      </c>
      <c r="F100" s="243">
        <f t="shared" si="31"/>
        <v>6.9321533923303841E-2</v>
      </c>
      <c r="G100" s="250"/>
      <c r="H100" s="193">
        <v>196</v>
      </c>
      <c r="I100" s="103">
        <v>216</v>
      </c>
      <c r="J100" s="115">
        <f t="shared" si="32"/>
        <v>412</v>
      </c>
      <c r="K100">
        <f t="shared" si="33"/>
        <v>-39</v>
      </c>
      <c r="L100" s="138">
        <f t="shared" si="34"/>
        <v>-8.6474501108647447E-2</v>
      </c>
      <c r="M100" s="245">
        <f t="shared" ref="M100:M110" si="37">SUM(J100,D100)</f>
        <v>1137</v>
      </c>
      <c r="N100" s="250">
        <f t="shared" si="35"/>
        <v>8</v>
      </c>
      <c r="O100" s="243">
        <f t="shared" si="36"/>
        <v>7.0859167404782996E-3</v>
      </c>
      <c r="P100" s="280">
        <f>M100/M111</f>
        <v>1.5374837732583297E-2</v>
      </c>
    </row>
    <row r="101" spans="1:17" x14ac:dyDescent="0.25">
      <c r="A101" s="263" t="s">
        <v>58</v>
      </c>
      <c r="B101" s="193">
        <v>641</v>
      </c>
      <c r="C101" s="103">
        <v>688</v>
      </c>
      <c r="D101" s="135">
        <f t="shared" si="29"/>
        <v>1329</v>
      </c>
      <c r="E101" s="251">
        <f t="shared" si="30"/>
        <v>-18</v>
      </c>
      <c r="F101" s="243">
        <f t="shared" si="31"/>
        <v>-1.3363028953229399E-2</v>
      </c>
      <c r="G101" s="178"/>
      <c r="H101" s="193">
        <v>516</v>
      </c>
      <c r="I101" s="103">
        <v>465</v>
      </c>
      <c r="J101" s="115">
        <f t="shared" si="32"/>
        <v>981</v>
      </c>
      <c r="K101" s="161">
        <f t="shared" si="33"/>
        <v>-62</v>
      </c>
      <c r="L101" s="138">
        <f t="shared" si="34"/>
        <v>-5.9443911792905084E-2</v>
      </c>
      <c r="M101" s="245">
        <f t="shared" si="37"/>
        <v>2310</v>
      </c>
      <c r="N101" s="250">
        <f t="shared" si="35"/>
        <v>-80</v>
      </c>
      <c r="O101" s="243">
        <f t="shared" si="36"/>
        <v>-3.3472803347280332E-2</v>
      </c>
      <c r="P101" s="280">
        <f>M101/M111</f>
        <v>3.1236477715274772E-2</v>
      </c>
    </row>
    <row r="102" spans="1:17" x14ac:dyDescent="0.25">
      <c r="A102" s="263" t="s">
        <v>59</v>
      </c>
      <c r="B102" s="193">
        <v>330</v>
      </c>
      <c r="C102" s="103">
        <v>347</v>
      </c>
      <c r="D102" s="135">
        <f t="shared" si="29"/>
        <v>677</v>
      </c>
      <c r="E102" s="251">
        <f t="shared" si="30"/>
        <v>75</v>
      </c>
      <c r="F102" s="243">
        <f t="shared" si="31"/>
        <v>0.12458471760797342</v>
      </c>
      <c r="G102" s="178"/>
      <c r="H102" s="193">
        <v>262</v>
      </c>
      <c r="I102" s="103">
        <v>294</v>
      </c>
      <c r="J102" s="115">
        <f t="shared" si="32"/>
        <v>556</v>
      </c>
      <c r="K102" s="53">
        <f t="shared" si="33"/>
        <v>74</v>
      </c>
      <c r="L102" s="235">
        <f t="shared" si="34"/>
        <v>0.15352697095435686</v>
      </c>
      <c r="M102" s="245">
        <f t="shared" si="37"/>
        <v>1233</v>
      </c>
      <c r="N102" s="250">
        <f t="shared" si="35"/>
        <v>149</v>
      </c>
      <c r="O102" s="243">
        <f t="shared" si="36"/>
        <v>0.13745387453874539</v>
      </c>
      <c r="P102" s="280">
        <f>M102/M111</f>
        <v>1.6672977066205106E-2</v>
      </c>
    </row>
    <row r="103" spans="1:17" x14ac:dyDescent="0.25">
      <c r="A103" s="263" t="s">
        <v>60</v>
      </c>
      <c r="B103" s="193">
        <v>278</v>
      </c>
      <c r="C103" s="103">
        <v>312</v>
      </c>
      <c r="D103" s="135">
        <f t="shared" si="29"/>
        <v>590</v>
      </c>
      <c r="E103" s="251">
        <f t="shared" si="30"/>
        <v>27</v>
      </c>
      <c r="F103" s="243">
        <f t="shared" si="31"/>
        <v>4.7957371225577264E-2</v>
      </c>
      <c r="G103" s="178"/>
      <c r="H103" s="193">
        <v>232</v>
      </c>
      <c r="I103" s="103">
        <v>264</v>
      </c>
      <c r="J103" s="115">
        <f t="shared" si="32"/>
        <v>496</v>
      </c>
      <c r="K103">
        <f t="shared" si="33"/>
        <v>13</v>
      </c>
      <c r="L103" s="138">
        <f t="shared" si="34"/>
        <v>2.6915113871635612E-2</v>
      </c>
      <c r="M103" s="245">
        <f t="shared" si="37"/>
        <v>1086</v>
      </c>
      <c r="N103" s="250">
        <f t="shared" si="35"/>
        <v>40</v>
      </c>
      <c r="O103" s="243">
        <f t="shared" si="36"/>
        <v>3.8240917782026769E-2</v>
      </c>
      <c r="P103" s="280">
        <f>M103/M111</f>
        <v>1.4685201211596711E-2</v>
      </c>
    </row>
    <row r="104" spans="1:17" x14ac:dyDescent="0.25">
      <c r="A104" s="263" t="s">
        <v>61</v>
      </c>
      <c r="B104" s="193">
        <v>1146</v>
      </c>
      <c r="C104" s="103">
        <v>1236</v>
      </c>
      <c r="D104" s="135">
        <f t="shared" si="29"/>
        <v>2382</v>
      </c>
      <c r="E104" s="251">
        <f t="shared" si="30"/>
        <v>122</v>
      </c>
      <c r="F104" s="243">
        <f t="shared" si="31"/>
        <v>5.3982300884955751E-2</v>
      </c>
      <c r="G104" s="178"/>
      <c r="H104" s="193">
        <v>1120</v>
      </c>
      <c r="I104" s="103">
        <v>1134</v>
      </c>
      <c r="J104" s="115">
        <f t="shared" si="32"/>
        <v>2254</v>
      </c>
      <c r="K104">
        <f t="shared" si="33"/>
        <v>108</v>
      </c>
      <c r="L104" s="138">
        <f t="shared" si="34"/>
        <v>5.0326188257222737E-2</v>
      </c>
      <c r="M104" s="245">
        <f t="shared" si="37"/>
        <v>4636</v>
      </c>
      <c r="N104" s="250">
        <f t="shared" si="35"/>
        <v>230</v>
      </c>
      <c r="O104" s="269">
        <f t="shared" si="36"/>
        <v>5.2201543349977307E-2</v>
      </c>
      <c r="P104" s="280">
        <f>M104/M111</f>
        <v>6.2689311986153184E-2</v>
      </c>
      <c r="Q104" s="161"/>
    </row>
    <row r="105" spans="1:17" x14ac:dyDescent="0.25">
      <c r="A105" s="263" t="s">
        <v>62</v>
      </c>
      <c r="B105" s="193">
        <v>555</v>
      </c>
      <c r="C105" s="103">
        <v>637</v>
      </c>
      <c r="D105" s="135">
        <f t="shared" si="29"/>
        <v>1192</v>
      </c>
      <c r="E105" s="251">
        <f t="shared" si="30"/>
        <v>19</v>
      </c>
      <c r="F105" s="243">
        <f t="shared" si="31"/>
        <v>1.619778346121057E-2</v>
      </c>
      <c r="G105" s="178"/>
      <c r="H105" s="193">
        <v>564</v>
      </c>
      <c r="I105" s="103">
        <v>592</v>
      </c>
      <c r="J105" s="115">
        <f t="shared" si="32"/>
        <v>1156</v>
      </c>
      <c r="K105">
        <f t="shared" si="33"/>
        <v>69</v>
      </c>
      <c r="L105" s="138">
        <f t="shared" si="34"/>
        <v>6.3477460901563934E-2</v>
      </c>
      <c r="M105" s="245">
        <f t="shared" si="37"/>
        <v>2348</v>
      </c>
      <c r="N105" s="250">
        <f t="shared" si="35"/>
        <v>88</v>
      </c>
      <c r="O105" s="243">
        <f t="shared" si="36"/>
        <v>3.8938053097345132E-2</v>
      </c>
      <c r="P105" s="280">
        <f>M105/M111</f>
        <v>3.1750324534833403E-2</v>
      </c>
    </row>
    <row r="106" spans="1:17" x14ac:dyDescent="0.25">
      <c r="A106" s="263" t="s">
        <v>63</v>
      </c>
      <c r="B106" s="193">
        <v>400</v>
      </c>
      <c r="C106" s="103">
        <v>416</v>
      </c>
      <c r="D106" s="135">
        <f t="shared" si="29"/>
        <v>816</v>
      </c>
      <c r="E106" s="251">
        <f t="shared" si="30"/>
        <v>2</v>
      </c>
      <c r="F106" s="243">
        <f t="shared" si="31"/>
        <v>2.4570024570024569E-3</v>
      </c>
      <c r="G106" s="178"/>
      <c r="H106" s="193">
        <v>317</v>
      </c>
      <c r="I106" s="103">
        <v>351</v>
      </c>
      <c r="J106" s="115">
        <f t="shared" si="32"/>
        <v>668</v>
      </c>
      <c r="K106" s="161">
        <f t="shared" si="33"/>
        <v>5</v>
      </c>
      <c r="L106" s="138">
        <f t="shared" si="34"/>
        <v>7.5414781297134239E-3</v>
      </c>
      <c r="M106" s="245">
        <f t="shared" si="37"/>
        <v>1484</v>
      </c>
      <c r="N106" s="250">
        <f t="shared" si="35"/>
        <v>7</v>
      </c>
      <c r="O106" s="243">
        <f t="shared" si="36"/>
        <v>4.7393364928909956E-3</v>
      </c>
      <c r="P106" s="280">
        <f>M106/M111</f>
        <v>2.0067070532237125E-2</v>
      </c>
    </row>
    <row r="107" spans="1:17" x14ac:dyDescent="0.25">
      <c r="A107" s="263" t="s">
        <v>64</v>
      </c>
      <c r="B107" s="193">
        <v>209</v>
      </c>
      <c r="C107" s="103">
        <v>205</v>
      </c>
      <c r="D107" s="135">
        <f t="shared" si="29"/>
        <v>414</v>
      </c>
      <c r="E107" s="251">
        <f t="shared" si="30"/>
        <v>29</v>
      </c>
      <c r="F107" s="243">
        <f t="shared" si="31"/>
        <v>7.5324675324675322E-2</v>
      </c>
      <c r="G107" s="178"/>
      <c r="H107" s="193">
        <v>181</v>
      </c>
      <c r="I107" s="103">
        <v>175</v>
      </c>
      <c r="J107" s="115">
        <f t="shared" si="32"/>
        <v>356</v>
      </c>
      <c r="K107">
        <f t="shared" si="33"/>
        <v>21</v>
      </c>
      <c r="L107" s="138">
        <f t="shared" si="34"/>
        <v>6.2686567164179099E-2</v>
      </c>
      <c r="M107" s="245">
        <f t="shared" si="37"/>
        <v>770</v>
      </c>
      <c r="N107" s="250">
        <f t="shared" si="35"/>
        <v>50</v>
      </c>
      <c r="O107" s="243">
        <f t="shared" si="36"/>
        <v>6.9444444444444448E-2</v>
      </c>
      <c r="P107" s="280">
        <f>M107/M111</f>
        <v>1.0412159238424925E-2</v>
      </c>
    </row>
    <row r="108" spans="1:17" x14ac:dyDescent="0.25">
      <c r="A108" s="263" t="s">
        <v>65</v>
      </c>
      <c r="B108" s="193">
        <v>13646</v>
      </c>
      <c r="C108" s="103">
        <v>11813</v>
      </c>
      <c r="D108" s="135">
        <f t="shared" si="29"/>
        <v>25459</v>
      </c>
      <c r="E108" s="251">
        <f t="shared" si="30"/>
        <v>159</v>
      </c>
      <c r="F108" s="243">
        <f t="shared" si="31"/>
        <v>6.2845849802371538E-3</v>
      </c>
      <c r="G108" s="178"/>
      <c r="H108" s="193">
        <v>9515</v>
      </c>
      <c r="I108" s="103">
        <v>8426</v>
      </c>
      <c r="J108" s="115">
        <f t="shared" si="32"/>
        <v>17941</v>
      </c>
      <c r="K108">
        <f t="shared" si="33"/>
        <v>282</v>
      </c>
      <c r="L108" s="138">
        <f t="shared" si="34"/>
        <v>1.596919417860581E-2</v>
      </c>
      <c r="M108" s="245">
        <f t="shared" si="37"/>
        <v>43400</v>
      </c>
      <c r="N108" s="250">
        <f>M108-O85</f>
        <v>42106</v>
      </c>
      <c r="O108" s="243">
        <f t="shared" si="36"/>
        <v>0.98014385809725557</v>
      </c>
      <c r="P108" s="280">
        <f>M108/M111</f>
        <v>0.58686715707485937</v>
      </c>
    </row>
    <row r="109" spans="1:17" x14ac:dyDescent="0.25">
      <c r="A109" s="263" t="s">
        <v>66</v>
      </c>
      <c r="B109" s="193">
        <v>1347</v>
      </c>
      <c r="C109" s="261">
        <v>952</v>
      </c>
      <c r="D109" s="135">
        <f t="shared" si="29"/>
        <v>2299</v>
      </c>
      <c r="E109" s="251">
        <f t="shared" si="30"/>
        <v>88</v>
      </c>
      <c r="F109" s="243">
        <f t="shared" si="31"/>
        <v>3.9800995024875621E-2</v>
      </c>
      <c r="G109" s="178"/>
      <c r="H109" s="193">
        <v>931</v>
      </c>
      <c r="I109" s="103">
        <v>807</v>
      </c>
      <c r="J109" s="115">
        <f t="shared" si="32"/>
        <v>1738</v>
      </c>
      <c r="K109">
        <f t="shared" si="33"/>
        <v>43</v>
      </c>
      <c r="L109" s="138">
        <f t="shared" si="34"/>
        <v>2.5368731563421829E-2</v>
      </c>
      <c r="M109" s="245">
        <f t="shared" si="37"/>
        <v>4037</v>
      </c>
      <c r="N109" s="250">
        <f>M109-N86</f>
        <v>131</v>
      </c>
      <c r="O109" s="243">
        <f t="shared" si="36"/>
        <v>3.3538146441372249E-2</v>
      </c>
      <c r="P109" s="280">
        <f>M109/M111</f>
        <v>5.45894634357421E-2</v>
      </c>
    </row>
    <row r="110" spans="1:17" x14ac:dyDescent="0.25">
      <c r="A110" s="264" t="s">
        <v>67</v>
      </c>
      <c r="B110" s="255">
        <v>3277</v>
      </c>
      <c r="C110" s="261">
        <v>2020</v>
      </c>
      <c r="D110" s="140">
        <f t="shared" si="29"/>
        <v>5297</v>
      </c>
      <c r="E110" s="267">
        <f t="shared" si="30"/>
        <v>230</v>
      </c>
      <c r="F110" s="266">
        <f t="shared" si="31"/>
        <v>4.5391750542727455E-2</v>
      </c>
      <c r="G110" s="257"/>
      <c r="H110" s="255">
        <v>1920</v>
      </c>
      <c r="I110" s="112">
        <v>1268</v>
      </c>
      <c r="J110" s="116">
        <f t="shared" si="32"/>
        <v>3188</v>
      </c>
      <c r="K110" s="79">
        <f t="shared" si="33"/>
        <v>211</v>
      </c>
      <c r="L110" s="242">
        <f t="shared" si="34"/>
        <v>7.0876721531743361E-2</v>
      </c>
      <c r="M110" s="246">
        <f t="shared" si="37"/>
        <v>8485</v>
      </c>
      <c r="N110" s="249">
        <f>M110-N87</f>
        <v>441</v>
      </c>
      <c r="O110" s="244">
        <f t="shared" si="36"/>
        <v>5.482347090999503E-2</v>
      </c>
      <c r="P110" s="279">
        <f>M110/M111</f>
        <v>0.11473658589355258</v>
      </c>
    </row>
    <row r="111" spans="1:17" x14ac:dyDescent="0.25">
      <c r="A111" s="265" t="s">
        <v>50</v>
      </c>
      <c r="B111" s="254">
        <f>SUM(B99:B110)</f>
        <v>23060</v>
      </c>
      <c r="C111" s="260">
        <f>SUM(C99:C110)</f>
        <v>19974</v>
      </c>
      <c r="D111" s="258">
        <f>SUM(D105:D110)</f>
        <v>35477</v>
      </c>
      <c r="E111" s="248">
        <f t="shared" si="30"/>
        <v>-6840</v>
      </c>
      <c r="F111" s="259">
        <f t="shared" si="31"/>
        <v>-0.16163716709596615</v>
      </c>
      <c r="G111" s="176"/>
      <c r="H111" s="254">
        <f>SUM(H99:H110)</f>
        <v>16331</v>
      </c>
      <c r="I111" s="253">
        <f>SUM(I99:I110)</f>
        <v>14587</v>
      </c>
      <c r="J111" s="76">
        <f>SUM(J99:J110)</f>
        <v>30918</v>
      </c>
      <c r="K111" s="2">
        <f t="shared" si="33"/>
        <v>774</v>
      </c>
      <c r="L111" s="139">
        <f t="shared" si="34"/>
        <v>2.5676751592356689E-2</v>
      </c>
      <c r="M111" s="247">
        <f>SUM(M99:M110)</f>
        <v>73952</v>
      </c>
      <c r="N111" s="248">
        <f>M111-N88</f>
        <v>1491</v>
      </c>
      <c r="O111" s="51">
        <f t="shared" si="36"/>
        <v>2.0576586025586176E-2</v>
      </c>
    </row>
    <row r="112" spans="1:17" ht="30" x14ac:dyDescent="0.25">
      <c r="B112" s="89" t="s">
        <v>101</v>
      </c>
      <c r="C112" s="56">
        <f>B111-C111</f>
        <v>3086</v>
      </c>
      <c r="D112" s="54" t="s">
        <v>103</v>
      </c>
      <c r="G112" s="30" t="s">
        <v>69</v>
      </c>
      <c r="H112" s="54">
        <f>H111-I111</f>
        <v>1744</v>
      </c>
      <c r="I112" s="57" t="s">
        <v>116</v>
      </c>
      <c r="J112" s="2"/>
      <c r="K112" s="2"/>
      <c r="L112" s="2"/>
      <c r="M112" s="2"/>
    </row>
    <row r="113" spans="1:17" x14ac:dyDescent="0.25">
      <c r="C113" s="55">
        <f>B111/D111</f>
        <v>0.64999859063618681</v>
      </c>
      <c r="D113" s="54" t="s">
        <v>102</v>
      </c>
      <c r="H113" s="55">
        <f>H111/J111</f>
        <v>0.52820363542273108</v>
      </c>
      <c r="I113" s="54" t="s">
        <v>102</v>
      </c>
    </row>
    <row r="114" spans="1:17" x14ac:dyDescent="0.25">
      <c r="H114" s="15"/>
    </row>
    <row r="115" spans="1:17" ht="45" x14ac:dyDescent="0.25">
      <c r="G115" s="30" t="s">
        <v>100</v>
      </c>
      <c r="H115" s="54">
        <f>SUM(B111,H111)</f>
        <v>39391</v>
      </c>
      <c r="I115" s="54">
        <f>SUM(C111,I111)</f>
        <v>34561</v>
      </c>
    </row>
    <row r="116" spans="1:17" x14ac:dyDescent="0.25">
      <c r="H116" s="54">
        <f>H115-I115</f>
        <v>4830</v>
      </c>
      <c r="I116" s="54" t="s">
        <v>115</v>
      </c>
    </row>
    <row r="117" spans="1:17" x14ac:dyDescent="0.25">
      <c r="H117" s="55">
        <f>H115/M111</f>
        <v>0.53265631761142362</v>
      </c>
      <c r="I117" s="54" t="s">
        <v>102</v>
      </c>
    </row>
    <row r="119" spans="1:17" x14ac:dyDescent="0.25">
      <c r="M119" s="1"/>
    </row>
    <row r="121" spans="1:17" x14ac:dyDescent="0.2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P121" s="79"/>
      <c r="Q121" s="79"/>
    </row>
    <row r="122" spans="1:17" ht="60" x14ac:dyDescent="0.25">
      <c r="A122" s="141"/>
      <c r="B122" s="107" t="s">
        <v>71</v>
      </c>
      <c r="C122" s="102" t="s">
        <v>84</v>
      </c>
      <c r="D122" s="130" t="s">
        <v>89</v>
      </c>
      <c r="E122" s="106" t="s">
        <v>90</v>
      </c>
      <c r="F122" s="102" t="s">
        <v>91</v>
      </c>
      <c r="G122" s="144" t="s">
        <v>129</v>
      </c>
      <c r="H122" s="107" t="s">
        <v>92</v>
      </c>
      <c r="I122" s="102" t="s">
        <v>93</v>
      </c>
      <c r="J122" s="108" t="s">
        <v>94</v>
      </c>
      <c r="K122" s="102" t="s">
        <v>126</v>
      </c>
      <c r="L122" s="102" t="s">
        <v>127</v>
      </c>
      <c r="M122" s="150" t="s">
        <v>129</v>
      </c>
      <c r="N122" s="123" t="s">
        <v>95</v>
      </c>
      <c r="O122" s="106" t="s">
        <v>126</v>
      </c>
      <c r="P122" s="159" t="s">
        <v>128</v>
      </c>
      <c r="Q122" s="150" t="s">
        <v>135</v>
      </c>
    </row>
    <row r="123" spans="1:17" x14ac:dyDescent="0.25">
      <c r="A123" s="2" t="s">
        <v>68</v>
      </c>
      <c r="B123" s="69"/>
      <c r="C123" s="104"/>
      <c r="D123" s="136"/>
      <c r="F123" s="104"/>
      <c r="G123" s="149"/>
      <c r="H123" s="69"/>
      <c r="I123" s="104"/>
      <c r="J123" s="158"/>
      <c r="L123" s="104"/>
      <c r="M123" s="151"/>
      <c r="N123" s="122"/>
      <c r="P123" s="104"/>
      <c r="Q123" s="146"/>
    </row>
    <row r="124" spans="1:17" x14ac:dyDescent="0.25">
      <c r="A124" s="33" t="s">
        <v>56</v>
      </c>
      <c r="B124" s="69">
        <v>875</v>
      </c>
      <c r="C124" s="103">
        <v>997</v>
      </c>
      <c r="D124" s="135">
        <f>SUM(B124:C124)</f>
        <v>1872</v>
      </c>
      <c r="E124">
        <f t="shared" ref="E124:E136" si="38">D124-D99</f>
        <v>18</v>
      </c>
      <c r="F124" s="138">
        <f t="shared" ref="F124:F136" si="39">E124/D99</f>
        <v>9.7087378640776691E-3</v>
      </c>
      <c r="G124" s="148">
        <f>D124/D136</f>
        <v>5.2784435358804456E-2</v>
      </c>
      <c r="H124" s="69">
        <v>573</v>
      </c>
      <c r="I124" s="103">
        <v>597</v>
      </c>
      <c r="J124" s="157">
        <f t="shared" ref="J124:J135" si="40">SUM(H124:I124)</f>
        <v>1170</v>
      </c>
      <c r="K124">
        <f t="shared" ref="K124:K136" si="41">J124-J99</f>
        <v>-2</v>
      </c>
      <c r="L124" s="138">
        <f t="shared" ref="L124:L136" si="42">K124/J99</f>
        <v>-1.7064846416382253E-3</v>
      </c>
      <c r="M124" s="148">
        <f>J124/J136</f>
        <v>3.7613322188645278E-2</v>
      </c>
      <c r="N124" s="121">
        <f t="shared" ref="N124:N135" si="43">SUM(D124,J124)</f>
        <v>3042</v>
      </c>
      <c r="O124">
        <f t="shared" ref="O124:O136" si="44">N124-M99</f>
        <v>16</v>
      </c>
      <c r="P124" s="138">
        <f t="shared" ref="P124:P136" si="45">O124/M99</f>
        <v>5.2875082617316587E-3</v>
      </c>
      <c r="Q124" s="148">
        <f>N124/N136</f>
        <v>4.0365706399861999E-2</v>
      </c>
    </row>
    <row r="125" spans="1:17" x14ac:dyDescent="0.25">
      <c r="A125" s="33" t="s">
        <v>57</v>
      </c>
      <c r="B125" s="69">
        <v>332</v>
      </c>
      <c r="C125" s="103">
        <v>350</v>
      </c>
      <c r="D125" s="135">
        <f>SUM(B125:C125)</f>
        <v>682</v>
      </c>
      <c r="E125">
        <f t="shared" si="38"/>
        <v>-43</v>
      </c>
      <c r="F125" s="138">
        <f t="shared" si="39"/>
        <v>-5.9310344827586209E-2</v>
      </c>
      <c r="G125" s="148">
        <f>E125/D136</f>
        <v>-1.21246299168194E-3</v>
      </c>
      <c r="H125" s="69">
        <v>199</v>
      </c>
      <c r="I125" s="103">
        <v>222</v>
      </c>
      <c r="J125" s="157">
        <f t="shared" si="40"/>
        <v>421</v>
      </c>
      <c r="K125">
        <f t="shared" si="41"/>
        <v>9</v>
      </c>
      <c r="L125" s="138">
        <f t="shared" si="42"/>
        <v>2.1844660194174758E-2</v>
      </c>
      <c r="M125" s="152">
        <f>J125/J136</f>
        <v>1.3534366360187745E-2</v>
      </c>
      <c r="N125" s="121">
        <f t="shared" si="43"/>
        <v>1103</v>
      </c>
      <c r="O125">
        <f t="shared" si="44"/>
        <v>-34</v>
      </c>
      <c r="P125" s="138">
        <f t="shared" si="45"/>
        <v>-2.9903254177660508E-2</v>
      </c>
      <c r="Q125" s="148">
        <f>N125/N136</f>
        <v>1.4636217672270803E-2</v>
      </c>
    </row>
    <row r="126" spans="1:17" x14ac:dyDescent="0.25">
      <c r="A126" s="33" t="s">
        <v>58</v>
      </c>
      <c r="B126" s="69">
        <v>649</v>
      </c>
      <c r="C126" s="103">
        <v>682</v>
      </c>
      <c r="D126" s="286">
        <f>SUM(D124:D125)</f>
        <v>2554</v>
      </c>
      <c r="E126" s="284">
        <f t="shared" si="38"/>
        <v>1225</v>
      </c>
      <c r="F126" s="285">
        <f t="shared" si="39"/>
        <v>0.92174567343867575</v>
      </c>
      <c r="G126" s="148">
        <f>D126/D136</f>
        <v>7.201466234315522E-2</v>
      </c>
      <c r="H126" s="69">
        <v>509</v>
      </c>
      <c r="I126" s="103">
        <v>464</v>
      </c>
      <c r="J126" s="157">
        <f t="shared" si="40"/>
        <v>973</v>
      </c>
      <c r="K126">
        <f t="shared" si="41"/>
        <v>-8</v>
      </c>
      <c r="L126" s="138">
        <f t="shared" si="42"/>
        <v>-8.1549439347604492E-3</v>
      </c>
      <c r="M126" s="152">
        <f>J126/J136</f>
        <v>3.1280138879958848E-2</v>
      </c>
      <c r="N126" s="287">
        <f t="shared" si="43"/>
        <v>3527</v>
      </c>
      <c r="O126" s="284">
        <f t="shared" si="44"/>
        <v>1217</v>
      </c>
      <c r="P126" s="283">
        <f t="shared" si="45"/>
        <v>0.52683982683982689</v>
      </c>
      <c r="Q126" s="148">
        <f>N126/N136</f>
        <v>4.6801395947506007E-2</v>
      </c>
    </row>
    <row r="127" spans="1:17" x14ac:dyDescent="0.25">
      <c r="A127" s="33" t="s">
        <v>59</v>
      </c>
      <c r="B127" s="288">
        <v>326</v>
      </c>
      <c r="C127" s="289">
        <v>331</v>
      </c>
      <c r="D127" s="290">
        <f>SUM(B127:C127)</f>
        <v>657</v>
      </c>
      <c r="E127" s="271">
        <f t="shared" si="38"/>
        <v>-20</v>
      </c>
      <c r="F127" s="291">
        <f t="shared" si="39"/>
        <v>-2.9542097488921712E-2</v>
      </c>
      <c r="G127" s="292">
        <f>D127/D136</f>
        <v>1.852530664034964E-2</v>
      </c>
      <c r="H127" s="288">
        <v>247</v>
      </c>
      <c r="I127" s="289">
        <v>298</v>
      </c>
      <c r="J127" s="293">
        <f t="shared" si="40"/>
        <v>545</v>
      </c>
      <c r="K127" s="271">
        <f t="shared" si="41"/>
        <v>-11</v>
      </c>
      <c r="L127" s="291">
        <f t="shared" si="42"/>
        <v>-1.9784172661870502E-2</v>
      </c>
      <c r="M127" s="294">
        <f>J127/J136</f>
        <v>1.7520735549411689E-2</v>
      </c>
      <c r="N127" s="295">
        <f t="shared" si="43"/>
        <v>1202</v>
      </c>
      <c r="O127" s="271">
        <f t="shared" si="44"/>
        <v>-31</v>
      </c>
      <c r="P127" s="291">
        <f t="shared" si="45"/>
        <v>-2.5141930251419302E-2</v>
      </c>
      <c r="Q127" s="292">
        <f>N127/N136</f>
        <v>1.594989450776927E-2</v>
      </c>
    </row>
    <row r="128" spans="1:17" x14ac:dyDescent="0.25">
      <c r="A128" s="33" t="s">
        <v>60</v>
      </c>
      <c r="B128" s="69">
        <v>297</v>
      </c>
      <c r="C128" s="103">
        <v>322</v>
      </c>
      <c r="D128" s="135">
        <f>SUM(B128:C128)</f>
        <v>619</v>
      </c>
      <c r="E128">
        <f t="shared" si="38"/>
        <v>29</v>
      </c>
      <c r="F128" s="138">
        <f t="shared" si="39"/>
        <v>4.9152542372881358E-2</v>
      </c>
      <c r="G128" s="148">
        <f>D128/D136</f>
        <v>1.7453827717467927E-2</v>
      </c>
      <c r="H128" s="69">
        <v>252</v>
      </c>
      <c r="I128" s="103">
        <v>255</v>
      </c>
      <c r="J128" s="157">
        <f t="shared" si="40"/>
        <v>507</v>
      </c>
      <c r="K128">
        <f t="shared" si="41"/>
        <v>11</v>
      </c>
      <c r="L128" s="138">
        <f t="shared" si="42"/>
        <v>2.2177419354838711E-2</v>
      </c>
      <c r="M128" s="152">
        <f>J128/J136</f>
        <v>1.6299106281746287E-2</v>
      </c>
      <c r="N128" s="121">
        <f t="shared" si="43"/>
        <v>1126</v>
      </c>
      <c r="O128">
        <f t="shared" si="44"/>
        <v>40</v>
      </c>
      <c r="P128" s="138">
        <f t="shared" si="45"/>
        <v>3.6832412523020261E-2</v>
      </c>
      <c r="Q128" s="148">
        <f>N128/N136</f>
        <v>1.4941415320921962E-2</v>
      </c>
    </row>
    <row r="129" spans="1:17 16384:16384" x14ac:dyDescent="0.25">
      <c r="A129" s="33" t="s">
        <v>61</v>
      </c>
      <c r="B129" s="69">
        <v>1158</v>
      </c>
      <c r="C129" s="103">
        <v>1248</v>
      </c>
      <c r="D129" s="135">
        <f>SUM(B129:C129)</f>
        <v>2406</v>
      </c>
      <c r="E129" s="284">
        <f t="shared" si="38"/>
        <v>24</v>
      </c>
      <c r="F129" s="285">
        <f t="shared" si="39"/>
        <v>1.0075566750629723E-2</v>
      </c>
      <c r="G129" s="148">
        <f>D129/D136</f>
        <v>6.7841533906668541E-2</v>
      </c>
      <c r="H129" s="69">
        <v>1129</v>
      </c>
      <c r="I129" s="103">
        <v>1160</v>
      </c>
      <c r="J129" s="157">
        <f t="shared" si="40"/>
        <v>2289</v>
      </c>
      <c r="K129">
        <f t="shared" si="41"/>
        <v>35</v>
      </c>
      <c r="L129" s="138">
        <f t="shared" si="42"/>
        <v>1.5527950310559006E-2</v>
      </c>
      <c r="M129" s="152">
        <f>J129/J136</f>
        <v>7.3587089307529094E-2</v>
      </c>
      <c r="N129" s="287">
        <f t="shared" si="43"/>
        <v>4695</v>
      </c>
      <c r="O129" s="284">
        <f t="shared" si="44"/>
        <v>59</v>
      </c>
      <c r="P129" s="285">
        <f t="shared" si="45"/>
        <v>1.272648835202761E-2</v>
      </c>
      <c r="Q129" s="148">
        <f>N129/N136</f>
        <v>6.2300128713790953E-2</v>
      </c>
      <c r="XFD129" s="298">
        <f>SUM(Q129)</f>
        <v>6.2300128713790953E-2</v>
      </c>
    </row>
    <row r="130" spans="1:17 16384:16384" x14ac:dyDescent="0.25">
      <c r="A130" s="33" t="s">
        <v>62</v>
      </c>
      <c r="B130" s="69">
        <v>557</v>
      </c>
      <c r="C130" s="103">
        <v>635</v>
      </c>
      <c r="D130" s="135">
        <f t="shared" ref="D130:D135" si="46">SUM(B130:C130)</f>
        <v>1192</v>
      </c>
      <c r="E130">
        <f t="shared" si="38"/>
        <v>0</v>
      </c>
      <c r="F130" s="138">
        <f t="shared" si="39"/>
        <v>0</v>
      </c>
      <c r="G130" s="148">
        <f>D130/D136</f>
        <v>3.3610602001973779E-2</v>
      </c>
      <c r="H130" s="69">
        <v>574</v>
      </c>
      <c r="I130" s="103">
        <v>618</v>
      </c>
      <c r="J130" s="157">
        <f t="shared" si="40"/>
        <v>1192</v>
      </c>
      <c r="K130">
        <f t="shared" si="41"/>
        <v>36</v>
      </c>
      <c r="L130" s="138">
        <f t="shared" si="42"/>
        <v>3.1141868512110725E-2</v>
      </c>
      <c r="M130" s="152">
        <f>J130/J136</f>
        <v>3.83205812383463E-2</v>
      </c>
      <c r="N130" s="121">
        <f t="shared" si="43"/>
        <v>2384</v>
      </c>
      <c r="O130">
        <f t="shared" si="44"/>
        <v>36</v>
      </c>
      <c r="P130" s="138">
        <f t="shared" si="45"/>
        <v>1.5332197614991482E-2</v>
      </c>
      <c r="Q130" s="148">
        <f>N130/N136</f>
        <v>3.1634399755841883E-2</v>
      </c>
    </row>
    <row r="131" spans="1:17 16384:16384" x14ac:dyDescent="0.25">
      <c r="A131" s="33" t="s">
        <v>63</v>
      </c>
      <c r="B131" s="69">
        <v>405</v>
      </c>
      <c r="C131" s="103">
        <v>407</v>
      </c>
      <c r="D131" s="135">
        <f t="shared" si="46"/>
        <v>812</v>
      </c>
      <c r="E131">
        <f t="shared" si="38"/>
        <v>-4</v>
      </c>
      <c r="F131" s="138">
        <f t="shared" si="39"/>
        <v>-4.9019607843137254E-3</v>
      </c>
      <c r="G131" s="148">
        <f>D131/D136</f>
        <v>2.2895812773156634E-2</v>
      </c>
      <c r="H131" s="69">
        <v>322</v>
      </c>
      <c r="I131" s="103">
        <v>340</v>
      </c>
      <c r="J131" s="157">
        <f t="shared" si="40"/>
        <v>662</v>
      </c>
      <c r="K131">
        <f t="shared" si="41"/>
        <v>-6</v>
      </c>
      <c r="L131" s="138">
        <f t="shared" si="42"/>
        <v>-8.9820359281437123E-3</v>
      </c>
      <c r="M131" s="152">
        <f>J131/J136</f>
        <v>2.1282067768276215E-2</v>
      </c>
      <c r="N131" s="121">
        <f t="shared" si="43"/>
        <v>1474</v>
      </c>
      <c r="O131">
        <f t="shared" si="44"/>
        <v>-10</v>
      </c>
      <c r="P131" s="138">
        <f t="shared" si="45"/>
        <v>-6.7385444743935314E-3</v>
      </c>
      <c r="Q131" s="148">
        <f>N131/N136</f>
        <v>1.9559188439643847E-2</v>
      </c>
    </row>
    <row r="132" spans="1:17 16384:16384" x14ac:dyDescent="0.25">
      <c r="A132" s="33" t="s">
        <v>64</v>
      </c>
      <c r="B132" s="69">
        <v>187</v>
      </c>
      <c r="C132" s="103">
        <v>205</v>
      </c>
      <c r="D132" s="135">
        <f t="shared" si="46"/>
        <v>392</v>
      </c>
      <c r="E132">
        <f t="shared" si="38"/>
        <v>-22</v>
      </c>
      <c r="F132" s="138">
        <f t="shared" si="39"/>
        <v>-5.3140096618357488E-2</v>
      </c>
      <c r="G132" s="148">
        <f>D132/D136</f>
        <v>1.1053150993937685E-2</v>
      </c>
      <c r="H132" s="69">
        <v>180</v>
      </c>
      <c r="I132" s="103">
        <v>169</v>
      </c>
      <c r="J132" s="157">
        <f t="shared" si="40"/>
        <v>349</v>
      </c>
      <c r="K132">
        <f t="shared" si="41"/>
        <v>-7</v>
      </c>
      <c r="L132" s="138">
        <f t="shared" si="42"/>
        <v>-1.9662921348314606E-2</v>
      </c>
      <c r="M132" s="152">
        <f>J132/J136</f>
        <v>1.1219700379348036E-2</v>
      </c>
      <c r="N132" s="121">
        <f t="shared" si="43"/>
        <v>741</v>
      </c>
      <c r="O132">
        <f t="shared" si="44"/>
        <v>-29</v>
      </c>
      <c r="P132" s="138">
        <f t="shared" si="45"/>
        <v>-3.7662337662337661E-2</v>
      </c>
      <c r="Q132" s="148">
        <f>N132/N136</f>
        <v>9.8326720717612556E-3</v>
      </c>
    </row>
    <row r="133" spans="1:17 16384:16384" x14ac:dyDescent="0.25">
      <c r="A133" s="33" t="s">
        <v>65</v>
      </c>
      <c r="B133" s="69">
        <v>13590</v>
      </c>
      <c r="C133" s="103">
        <v>11797</v>
      </c>
      <c r="D133" s="135">
        <f t="shared" si="46"/>
        <v>25387</v>
      </c>
      <c r="E133">
        <f t="shared" si="38"/>
        <v>-72</v>
      </c>
      <c r="F133" s="138">
        <f t="shared" si="39"/>
        <v>-2.8280765151812719E-3</v>
      </c>
      <c r="G133" s="148">
        <f>D133/D136</f>
        <v>0.71583251092626532</v>
      </c>
      <c r="H133" s="69">
        <v>9536</v>
      </c>
      <c r="I133" s="103">
        <v>8447</v>
      </c>
      <c r="J133" s="157">
        <f t="shared" si="40"/>
        <v>17983</v>
      </c>
      <c r="K133">
        <f t="shared" si="41"/>
        <v>42</v>
      </c>
      <c r="L133" s="138">
        <f t="shared" si="42"/>
        <v>2.3410066328521262E-3</v>
      </c>
      <c r="M133" s="152">
        <f>J133/J136</f>
        <v>0.57811997685334016</v>
      </c>
      <c r="N133" s="121">
        <f t="shared" si="43"/>
        <v>43370</v>
      </c>
      <c r="O133">
        <f t="shared" si="44"/>
        <v>-30</v>
      </c>
      <c r="P133" s="138">
        <f t="shared" si="45"/>
        <v>-6.912442396313364E-4</v>
      </c>
      <c r="Q133" s="148">
        <f>N133/N136</f>
        <v>0.57549660965220739</v>
      </c>
    </row>
    <row r="134" spans="1:17 16384:16384" x14ac:dyDescent="0.25">
      <c r="A134" s="33" t="s">
        <v>66</v>
      </c>
      <c r="B134" s="69">
        <v>1356</v>
      </c>
      <c r="C134" s="103">
        <v>973</v>
      </c>
      <c r="D134" s="135">
        <f t="shared" si="46"/>
        <v>2329</v>
      </c>
      <c r="E134">
        <f t="shared" si="38"/>
        <v>30</v>
      </c>
      <c r="F134" s="138">
        <f t="shared" si="39"/>
        <v>1.3049151805132666E-2</v>
      </c>
      <c r="G134" s="148">
        <f>D134/D136</f>
        <v>6.5670379247145069E-2</v>
      </c>
      <c r="H134" s="69">
        <v>932</v>
      </c>
      <c r="I134" s="103">
        <v>804</v>
      </c>
      <c r="J134" s="157">
        <f t="shared" si="40"/>
        <v>1736</v>
      </c>
      <c r="K134">
        <f t="shared" si="41"/>
        <v>-2</v>
      </c>
      <c r="L134" s="138">
        <f t="shared" si="42"/>
        <v>-1.1507479861910242E-3</v>
      </c>
      <c r="M134" s="152">
        <f>J134/J136</f>
        <v>5.5809168649135217E-2</v>
      </c>
      <c r="N134" s="121">
        <f t="shared" si="43"/>
        <v>4065</v>
      </c>
      <c r="O134">
        <f t="shared" si="44"/>
        <v>28</v>
      </c>
      <c r="P134" s="138">
        <f t="shared" si="45"/>
        <v>6.9358434481050285E-3</v>
      </c>
      <c r="Q134" s="148">
        <f>N134/N136</f>
        <v>5.3940367033346162E-2</v>
      </c>
    </row>
    <row r="135" spans="1:17 16384:16384" x14ac:dyDescent="0.25">
      <c r="A135" s="124" t="s">
        <v>67</v>
      </c>
      <c r="B135" s="111">
        <v>3314</v>
      </c>
      <c r="C135" s="112">
        <v>2039</v>
      </c>
      <c r="D135" s="134">
        <f t="shared" si="46"/>
        <v>5353</v>
      </c>
      <c r="E135" s="155">
        <f t="shared" si="38"/>
        <v>56</v>
      </c>
      <c r="F135" s="154">
        <f t="shared" si="39"/>
        <v>1.057202189918822E-2</v>
      </c>
      <c r="G135" s="147">
        <f>D135/D136</f>
        <v>0.15093754405752149</v>
      </c>
      <c r="H135" s="153">
        <v>1972</v>
      </c>
      <c r="I135" s="112">
        <v>1307</v>
      </c>
      <c r="J135" s="156">
        <f t="shared" si="40"/>
        <v>3279</v>
      </c>
      <c r="K135" s="79">
        <f t="shared" si="41"/>
        <v>91</v>
      </c>
      <c r="L135" s="154">
        <f t="shared" si="42"/>
        <v>2.8544542032622335E-2</v>
      </c>
      <c r="M135" s="147">
        <f>J135/J136</f>
        <v>0.10541374654407509</v>
      </c>
      <c r="N135" s="120">
        <f t="shared" si="43"/>
        <v>8632</v>
      </c>
      <c r="O135" s="155">
        <f t="shared" si="44"/>
        <v>147</v>
      </c>
      <c r="P135" s="154">
        <f t="shared" si="45"/>
        <v>1.7324690630524456E-2</v>
      </c>
      <c r="Q135" s="147">
        <f>N135/N136</f>
        <v>0.11454200448507849</v>
      </c>
    </row>
    <row r="136" spans="1:17 16384:16384" x14ac:dyDescent="0.25">
      <c r="A136" s="6" t="s">
        <v>50</v>
      </c>
      <c r="B136" s="68">
        <f>SUM(B124:B135)</f>
        <v>23046</v>
      </c>
      <c r="C136" s="142">
        <f>SUM(C124:C135)</f>
        <v>19986</v>
      </c>
      <c r="D136" s="143">
        <f>SUM(D130:D135)</f>
        <v>35465</v>
      </c>
      <c r="E136" s="2">
        <f t="shared" si="38"/>
        <v>-12</v>
      </c>
      <c r="F136" s="139">
        <f t="shared" si="39"/>
        <v>-3.382473151619359E-4</v>
      </c>
      <c r="G136" s="145"/>
      <c r="H136" s="68">
        <f>SUM(H124:H135)</f>
        <v>16425</v>
      </c>
      <c r="I136" s="2">
        <f>SUM(I124:I135)</f>
        <v>14681</v>
      </c>
      <c r="J136" s="60">
        <f>SUM(J124:J135)</f>
        <v>31106</v>
      </c>
      <c r="K136" s="2">
        <f t="shared" si="41"/>
        <v>188</v>
      </c>
      <c r="L136" s="51">
        <f t="shared" si="42"/>
        <v>6.080600297561291E-3</v>
      </c>
      <c r="M136" s="35"/>
      <c r="N136" s="72">
        <f>SUM(N124:N135)</f>
        <v>75361</v>
      </c>
      <c r="O136" s="2">
        <f t="shared" si="44"/>
        <v>1409</v>
      </c>
      <c r="P136" s="51">
        <f t="shared" si="45"/>
        <v>1.9052899177845087E-2</v>
      </c>
      <c r="Q136" s="35"/>
    </row>
    <row r="137" spans="1:17 16384:16384" ht="30" x14ac:dyDescent="0.25">
      <c r="A137" s="33" t="s">
        <v>101</v>
      </c>
      <c r="B137" s="54">
        <f>B136-C136</f>
        <v>3060</v>
      </c>
      <c r="C137" s="1" t="s">
        <v>117</v>
      </c>
      <c r="G137" s="30" t="s">
        <v>69</v>
      </c>
      <c r="H137" s="54">
        <f>H136-I136</f>
        <v>1744</v>
      </c>
      <c r="I137" s="57" t="s">
        <v>115</v>
      </c>
      <c r="J137" s="54"/>
      <c r="K137" s="2"/>
      <c r="L137" s="2"/>
      <c r="M137" s="2"/>
    </row>
    <row r="138" spans="1:17 16384:16384" x14ac:dyDescent="0.25">
      <c r="B138" s="55">
        <f>B136/D136</f>
        <v>0.6498237699139997</v>
      </c>
      <c r="C138" s="54" t="s">
        <v>102</v>
      </c>
      <c r="H138" s="55">
        <f>H136/J136</f>
        <v>0.52803317687905871</v>
      </c>
      <c r="I138" s="54" t="s">
        <v>118</v>
      </c>
      <c r="J138" s="1"/>
    </row>
    <row r="139" spans="1:17 16384:16384" x14ac:dyDescent="0.25">
      <c r="H139" s="15"/>
    </row>
    <row r="140" spans="1:17 16384:16384" ht="45" x14ac:dyDescent="0.25">
      <c r="G140" s="30" t="s">
        <v>100</v>
      </c>
      <c r="H140" s="54">
        <f>SUM(B136,H136)</f>
        <v>39471</v>
      </c>
      <c r="I140" s="54">
        <f>SUM(C136,I136)</f>
        <v>34667</v>
      </c>
    </row>
    <row r="141" spans="1:17 16384:16384" x14ac:dyDescent="0.25">
      <c r="H141" s="54">
        <f>H140-I140</f>
        <v>4804</v>
      </c>
      <c r="I141" s="54" t="s">
        <v>115</v>
      </c>
    </row>
    <row r="142" spans="1:17 16384:16384" x14ac:dyDescent="0.25">
      <c r="A142" s="53" t="s">
        <v>70</v>
      </c>
      <c r="H142" s="55">
        <f>H140/N136</f>
        <v>0.52375897347434353</v>
      </c>
      <c r="I142" s="54" t="s">
        <v>102</v>
      </c>
    </row>
    <row r="143" spans="1:17 16384:16384" ht="45" x14ac:dyDescent="0.25">
      <c r="A143" s="221"/>
      <c r="B143" s="222" t="s">
        <v>130</v>
      </c>
      <c r="C143" s="225" t="s">
        <v>131</v>
      </c>
      <c r="D143" s="227" t="s">
        <v>132</v>
      </c>
      <c r="E143" s="231" t="s">
        <v>83</v>
      </c>
      <c r="F143" s="236" t="s">
        <v>133</v>
      </c>
      <c r="G143" s="237" t="s">
        <v>134</v>
      </c>
      <c r="I143" s="299" t="s">
        <v>140</v>
      </c>
      <c r="J143" s="301" t="s">
        <v>139</v>
      </c>
      <c r="K143" s="301" t="s">
        <v>141</v>
      </c>
      <c r="L143" s="301" t="s">
        <v>142</v>
      </c>
      <c r="M143" s="30"/>
    </row>
    <row r="144" spans="1:17 16384:16384" x14ac:dyDescent="0.25">
      <c r="A144" s="2" t="s">
        <v>68</v>
      </c>
      <c r="B144" s="223"/>
      <c r="C144" s="69"/>
      <c r="D144" s="229"/>
      <c r="E144" s="61"/>
      <c r="G144" s="59"/>
    </row>
    <row r="145" spans="1:15" x14ac:dyDescent="0.25">
      <c r="A145" s="33" t="s">
        <v>56</v>
      </c>
      <c r="B145" s="223">
        <v>3084</v>
      </c>
      <c r="C145" s="69">
        <v>3040</v>
      </c>
      <c r="D145" s="230">
        <v>3026</v>
      </c>
      <c r="E145" s="61">
        <v>3042</v>
      </c>
      <c r="F145">
        <f t="shared" ref="F145:F157" si="47">E145-B145</f>
        <v>-42</v>
      </c>
      <c r="G145" s="90">
        <f t="shared" ref="G145:G157" si="48">F145/B145</f>
        <v>-1.3618677042801557E-2</v>
      </c>
      <c r="I145" s="300">
        <f>SUM(B145:B153)</f>
        <v>17003</v>
      </c>
      <c r="J145">
        <f>SUM(E145:E153)</f>
        <v>19294</v>
      </c>
      <c r="K145" s="270">
        <f>J145-I145</f>
        <v>2291</v>
      </c>
      <c r="L145" s="302">
        <f>K145/J145</f>
        <v>0.11874157769254691</v>
      </c>
      <c r="O145" s="272"/>
    </row>
    <row r="146" spans="1:15" x14ac:dyDescent="0.25">
      <c r="A146" s="33" t="s">
        <v>57</v>
      </c>
      <c r="B146" s="223">
        <v>1144</v>
      </c>
      <c r="C146" s="69">
        <v>1129</v>
      </c>
      <c r="D146" s="230">
        <v>1137</v>
      </c>
      <c r="E146" s="61">
        <v>1103</v>
      </c>
      <c r="F146">
        <f t="shared" si="47"/>
        <v>-41</v>
      </c>
      <c r="G146" s="90">
        <f t="shared" si="48"/>
        <v>-3.583916083916084E-2</v>
      </c>
      <c r="I146" s="273"/>
      <c r="L146" s="272"/>
      <c r="O146" s="272"/>
    </row>
    <row r="147" spans="1:15" x14ac:dyDescent="0.25">
      <c r="A147" s="33" t="s">
        <v>58</v>
      </c>
      <c r="B147" s="223">
        <v>2213</v>
      </c>
      <c r="C147" s="69">
        <v>2390</v>
      </c>
      <c r="D147" s="230">
        <v>2310</v>
      </c>
      <c r="E147" s="61">
        <v>3527</v>
      </c>
      <c r="F147" s="53">
        <f t="shared" si="47"/>
        <v>1314</v>
      </c>
      <c r="G147" s="238">
        <f t="shared" si="48"/>
        <v>0.5937641211025757</v>
      </c>
      <c r="I147" s="273"/>
      <c r="L147" s="272"/>
      <c r="O147" s="272"/>
    </row>
    <row r="148" spans="1:15" x14ac:dyDescent="0.25">
      <c r="A148" s="33" t="s">
        <v>59</v>
      </c>
      <c r="B148" s="223">
        <v>1038</v>
      </c>
      <c r="C148" s="69">
        <v>1084</v>
      </c>
      <c r="D148" s="230">
        <v>1233</v>
      </c>
      <c r="E148" s="61">
        <v>1202</v>
      </c>
      <c r="F148" s="53">
        <f t="shared" si="47"/>
        <v>164</v>
      </c>
      <c r="G148" s="238">
        <f t="shared" si="48"/>
        <v>0.15799614643545279</v>
      </c>
      <c r="I148" s="273"/>
      <c r="L148" s="272"/>
      <c r="O148" s="272"/>
    </row>
    <row r="149" spans="1:15" x14ac:dyDescent="0.25">
      <c r="A149" s="33" t="s">
        <v>60</v>
      </c>
      <c r="B149" s="223">
        <v>1005</v>
      </c>
      <c r="C149" s="69">
        <v>1046</v>
      </c>
      <c r="D149" s="230">
        <v>1086</v>
      </c>
      <c r="E149" s="232">
        <v>1126</v>
      </c>
      <c r="F149" s="53">
        <f t="shared" si="47"/>
        <v>121</v>
      </c>
      <c r="G149" s="238">
        <f t="shared" si="48"/>
        <v>0.12039800995024875</v>
      </c>
      <c r="I149" s="273"/>
      <c r="L149" s="272"/>
      <c r="O149" s="272"/>
    </row>
    <row r="150" spans="1:15" x14ac:dyDescent="0.25">
      <c r="A150" s="33" t="s">
        <v>61</v>
      </c>
      <c r="B150" s="223">
        <v>4169</v>
      </c>
      <c r="C150" s="69">
        <v>4406</v>
      </c>
      <c r="D150" s="205">
        <v>4636</v>
      </c>
      <c r="E150" s="232">
        <v>4695</v>
      </c>
      <c r="F150" s="53">
        <f t="shared" si="47"/>
        <v>526</v>
      </c>
      <c r="G150" s="238">
        <f t="shared" si="48"/>
        <v>0.12616934516670664</v>
      </c>
      <c r="I150" s="273"/>
      <c r="L150" s="272"/>
      <c r="O150" s="272"/>
    </row>
    <row r="151" spans="1:15" x14ac:dyDescent="0.25">
      <c r="A151" s="33" t="s">
        <v>62</v>
      </c>
      <c r="B151" s="223">
        <v>2132</v>
      </c>
      <c r="C151" s="69">
        <v>2260</v>
      </c>
      <c r="D151" s="205">
        <v>2348</v>
      </c>
      <c r="E151" s="61">
        <v>2384</v>
      </c>
      <c r="F151" s="53">
        <f t="shared" si="47"/>
        <v>252</v>
      </c>
      <c r="G151" s="238">
        <f t="shared" si="48"/>
        <v>0.11819887429643527</v>
      </c>
      <c r="I151" s="273"/>
      <c r="L151" s="272"/>
      <c r="O151" s="272"/>
    </row>
    <row r="152" spans="1:15" x14ac:dyDescent="0.25">
      <c r="A152" s="33" t="s">
        <v>63</v>
      </c>
      <c r="B152" s="223">
        <v>1466</v>
      </c>
      <c r="C152" s="69">
        <v>1477</v>
      </c>
      <c r="D152" s="205">
        <v>1484</v>
      </c>
      <c r="E152" s="61">
        <v>1474</v>
      </c>
      <c r="F152">
        <f t="shared" si="47"/>
        <v>8</v>
      </c>
      <c r="G152" s="90">
        <f t="shared" si="48"/>
        <v>5.4570259208731242E-3</v>
      </c>
      <c r="I152" s="273"/>
      <c r="L152" s="272"/>
      <c r="O152" s="272"/>
    </row>
    <row r="153" spans="1:15" x14ac:dyDescent="0.25">
      <c r="A153" s="33" t="s">
        <v>64</v>
      </c>
      <c r="B153" s="223">
        <v>752</v>
      </c>
      <c r="C153" s="69">
        <v>720</v>
      </c>
      <c r="D153" s="205">
        <v>770</v>
      </c>
      <c r="E153" s="61">
        <v>741</v>
      </c>
      <c r="F153" s="271">
        <f t="shared" si="47"/>
        <v>-11</v>
      </c>
      <c r="G153" s="90">
        <f t="shared" si="48"/>
        <v>-1.4627659574468085E-2</v>
      </c>
      <c r="I153" s="273"/>
      <c r="L153" s="272"/>
      <c r="O153" s="272"/>
    </row>
    <row r="154" spans="1:15" x14ac:dyDescent="0.25">
      <c r="A154" s="33" t="s">
        <v>65</v>
      </c>
      <c r="B154" s="223">
        <v>41665</v>
      </c>
      <c r="C154" s="69">
        <v>42959</v>
      </c>
      <c r="D154" s="205">
        <v>43400</v>
      </c>
      <c r="E154" s="61">
        <v>43370</v>
      </c>
      <c r="F154" s="271">
        <f t="shared" si="47"/>
        <v>1705</v>
      </c>
      <c r="G154" s="296">
        <f t="shared" si="48"/>
        <v>4.092163686547462E-2</v>
      </c>
      <c r="I154" s="273"/>
      <c r="L154" s="272"/>
      <c r="O154" s="272"/>
    </row>
    <row r="155" spans="1:15" x14ac:dyDescent="0.25">
      <c r="A155" s="33" t="s">
        <v>66</v>
      </c>
      <c r="B155" s="223">
        <v>3773</v>
      </c>
      <c r="C155" s="69">
        <v>3906</v>
      </c>
      <c r="D155" s="230">
        <v>4037</v>
      </c>
      <c r="E155" s="232">
        <v>4065</v>
      </c>
      <c r="F155">
        <f t="shared" si="47"/>
        <v>292</v>
      </c>
      <c r="G155" s="90">
        <f t="shared" si="48"/>
        <v>7.7391995759342705E-2</v>
      </c>
      <c r="I155" s="273"/>
      <c r="L155" s="272"/>
      <c r="O155" s="272"/>
    </row>
    <row r="156" spans="1:15" x14ac:dyDescent="0.25">
      <c r="A156" s="124" t="s">
        <v>67</v>
      </c>
      <c r="B156" s="224">
        <v>7551</v>
      </c>
      <c r="C156" s="226">
        <v>8044</v>
      </c>
      <c r="D156" s="228">
        <v>8485</v>
      </c>
      <c r="E156" s="233">
        <v>8632</v>
      </c>
      <c r="F156" s="240">
        <f t="shared" si="47"/>
        <v>1081</v>
      </c>
      <c r="G156" s="239">
        <f t="shared" si="48"/>
        <v>0.1431598463779632</v>
      </c>
      <c r="I156" s="273"/>
      <c r="L156" s="272"/>
      <c r="O156" s="272"/>
    </row>
    <row r="157" spans="1:15" x14ac:dyDescent="0.25">
      <c r="A157" s="234" t="s">
        <v>50</v>
      </c>
      <c r="B157" s="2">
        <f>SUM(B145:B156)</f>
        <v>69992</v>
      </c>
      <c r="C157" s="2">
        <f>SUM(C145:C156)</f>
        <v>72461</v>
      </c>
      <c r="D157" s="2">
        <f>SUM(D145:D156)</f>
        <v>73952</v>
      </c>
      <c r="E157" s="2">
        <f>SUM(E145:E156)</f>
        <v>75361</v>
      </c>
      <c r="F157" s="2">
        <f t="shared" si="47"/>
        <v>5369</v>
      </c>
      <c r="G157" s="241">
        <f t="shared" si="48"/>
        <v>7.6708766716196142E-2</v>
      </c>
    </row>
    <row r="158" spans="1:15" x14ac:dyDescent="0.25">
      <c r="E158">
        <f>E157-D157</f>
        <v>1409</v>
      </c>
    </row>
    <row r="161" spans="9:12" x14ac:dyDescent="0.25">
      <c r="I161" s="272"/>
      <c r="L161" s="272"/>
    </row>
    <row r="162" spans="9:12" x14ac:dyDescent="0.25">
      <c r="I162" s="272"/>
      <c r="L162" s="272"/>
    </row>
    <row r="163" spans="9:12" x14ac:dyDescent="0.25">
      <c r="I163" s="272"/>
      <c r="L163" s="272"/>
    </row>
    <row r="164" spans="9:12" x14ac:dyDescent="0.25">
      <c r="I164" s="272"/>
      <c r="L164" s="272"/>
    </row>
    <row r="165" spans="9:12" x14ac:dyDescent="0.25">
      <c r="I165" s="272"/>
      <c r="L165" s="272"/>
    </row>
    <row r="166" spans="9:12" x14ac:dyDescent="0.25">
      <c r="I166" s="272"/>
      <c r="L166" s="272"/>
    </row>
    <row r="167" spans="9:12" x14ac:dyDescent="0.25">
      <c r="I167" s="272"/>
      <c r="L167" s="272"/>
    </row>
    <row r="168" spans="9:12" x14ac:dyDescent="0.25">
      <c r="I168" s="272"/>
      <c r="L168" s="272"/>
    </row>
    <row r="169" spans="9:12" x14ac:dyDescent="0.25">
      <c r="I169" s="272"/>
      <c r="L169" s="272"/>
    </row>
    <row r="170" spans="9:12" x14ac:dyDescent="0.25">
      <c r="I170" s="272"/>
      <c r="L170" s="272"/>
    </row>
    <row r="171" spans="9:12" x14ac:dyDescent="0.25">
      <c r="I171" s="272"/>
      <c r="L171" s="272"/>
    </row>
    <row r="172" spans="9:12" x14ac:dyDescent="0.25">
      <c r="I172" s="272"/>
      <c r="L172" s="272"/>
    </row>
    <row r="173" spans="9:12" x14ac:dyDescent="0.25">
      <c r="L173" s="27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Nowocin-Kowalczyk</dc:creator>
  <cp:lastModifiedBy>Wojciech Graniecki</cp:lastModifiedBy>
  <dcterms:created xsi:type="dcterms:W3CDTF">2015-04-15T22:03:59Z</dcterms:created>
  <dcterms:modified xsi:type="dcterms:W3CDTF">2015-05-06T06:55:10Z</dcterms:modified>
</cp:coreProperties>
</file>